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680" activeTab="4"/>
  </bookViews>
  <sheets>
    <sheet name="Org capacity" sheetId="19" r:id="rId1"/>
    <sheet name="Finance " sheetId="18" r:id="rId2"/>
    <sheet name="Program Delivery" sheetId="21" r:id="rId3"/>
    <sheet name="Scoring sheet FSW-MSM" sheetId="16" r:id="rId4"/>
    <sheet name="Scoring sheet-IDU" sheetId="20" r:id="rId5"/>
    <sheet name="Scoring-CC-(IDU &amp; FSW or MSM)" sheetId="23" r:id="rId6"/>
  </sheets>
  <definedNames>
    <definedName name="_xlnm.Print_Area" localSheetId="1">'Finance '!$A$1:$I$19</definedName>
    <definedName name="_xlnm.Print_Area" localSheetId="0">'Org capacity'!$A$1:$G$20</definedName>
  </definedNames>
  <calcPr calcId="124519"/>
</workbook>
</file>

<file path=xl/calcChain.xml><?xml version="1.0" encoding="utf-8"?>
<calcChain xmlns="http://schemas.openxmlformats.org/spreadsheetml/2006/main">
  <c r="E17" i="23"/>
  <c r="D17"/>
  <c r="C17"/>
  <c r="E16" l="1"/>
  <c r="D16"/>
  <c r="E15"/>
  <c r="D15"/>
  <c r="E17" i="20" l="1"/>
  <c r="D17"/>
  <c r="C17"/>
  <c r="E16"/>
  <c r="D16"/>
  <c r="E15" l="1"/>
  <c r="D15"/>
  <c r="D10"/>
  <c r="E17" i="16"/>
  <c r="D17"/>
  <c r="C17"/>
  <c r="E16"/>
  <c r="D16"/>
  <c r="E15"/>
  <c r="D15"/>
  <c r="K49" i="21"/>
  <c r="F16" i="23" s="1"/>
  <c r="K48" i="21"/>
  <c r="F15" i="16" s="1"/>
  <c r="G19" i="18"/>
  <c r="D11" i="23" s="1"/>
  <c r="E11" s="1"/>
  <c r="E20" i="19"/>
  <c r="D10" i="16" s="1"/>
  <c r="D11" i="20" l="1"/>
  <c r="E11" s="1"/>
  <c r="D11" i="16"/>
  <c r="E11" s="1"/>
  <c r="E10"/>
  <c r="E10" i="20"/>
  <c r="F15"/>
  <c r="G15" s="1"/>
  <c r="H15" s="1"/>
  <c r="K50" i="21"/>
  <c r="F16" i="16"/>
  <c r="F17" s="1"/>
  <c r="F16" i="20"/>
  <c r="G16" s="1"/>
  <c r="H16" s="1"/>
  <c r="G15" i="16"/>
  <c r="H15" s="1"/>
  <c r="D10" i="23"/>
  <c r="E10" s="1"/>
  <c r="F15"/>
  <c r="F17" s="1"/>
  <c r="G16" i="16" l="1"/>
  <c r="H16" s="1"/>
  <c r="G15" i="23"/>
  <c r="H15" s="1"/>
  <c r="F17" i="20"/>
  <c r="G17"/>
  <c r="H17" s="1"/>
  <c r="G16" i="23"/>
  <c r="H16" s="1"/>
  <c r="G17" i="16" l="1"/>
  <c r="H17" s="1"/>
  <c r="G17" i="23"/>
  <c r="H17" s="1"/>
</calcChain>
</file>

<file path=xl/sharedStrings.xml><?xml version="1.0" encoding="utf-8"?>
<sst xmlns="http://schemas.openxmlformats.org/spreadsheetml/2006/main" count="621" uniqueCount="482">
  <si>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</si>
  <si>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</si>
  <si>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</si>
  <si>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</si>
  <si>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</si>
  <si>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</si>
  <si>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</si>
  <si>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</si>
  <si>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</si>
  <si>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</si>
  <si>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</si>
  <si>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</si>
  <si>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</si>
  <si>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</si>
  <si>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</si>
  <si>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</si>
  <si>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</si>
  <si>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</si>
  <si>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</si>
  <si>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</si>
  <si>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</si>
  <si>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</si>
  <si>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</si>
  <si>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</si>
  <si>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</si>
  <si>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</si>
  <si>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</si>
  <si>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</si>
  <si>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</si>
  <si>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</si>
  <si>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</si>
  <si>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</si>
  <si>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</si>
  <si>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</si>
  <si>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</si>
  <si>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</si>
  <si>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</si>
  <si>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</si>
  <si>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</si>
  <si>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</si>
  <si>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</si>
  <si>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</si>
  <si>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</si>
  <si>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</si>
  <si>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</si>
  <si>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</si>
  <si>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</si>
  <si>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</si>
  <si>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</si>
  <si>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</si>
  <si>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</si>
  <si>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</si>
  <si>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</si>
  <si>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</si>
  <si>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</si>
  <si>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</si>
  <si>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</si>
  <si>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</si>
  <si>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</si>
  <si>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</si>
  <si>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</si>
  <si>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</si>
  <si>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</si>
  <si>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</si>
  <si>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</si>
  <si>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</si>
  <si>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</si>
  <si>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</si>
  <si>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</si>
  <si>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</si>
  <si>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</si>
  <si>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</si>
  <si>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</si>
  <si>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</si>
  <si>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</si>
  <si>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</si>
  <si>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</si>
  <si>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</si>
  <si>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</si>
  <si>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</si>
  <si>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</si>
  <si>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</si>
  <si>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</si>
  <si>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</si>
  <si>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</si>
  <si>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</si>
  <si>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</si>
  <si>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</si>
  <si>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</si>
  <si>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</si>
  <si>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</si>
  <si>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</si>
  <si>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</si>
  <si>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</si>
  <si>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</si>
  <si>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</si>
  <si>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</si>
  <si>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</si>
  <si>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</si>
  <si>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</si>
  <si>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</si>
  <si>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</si>
  <si>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</si>
  <si>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</si>
  <si>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</si>
  <si>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</si>
  <si>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</si>
  <si>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</si>
  <si>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</si>
  <si>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</si>
  <si>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</si>
  <si>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</si>
  <si>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</si>
  <si>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</si>
  <si>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</si>
  <si>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</si>
  <si>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</si>
  <si>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</si>
  <si>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</si>
  <si>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</si>
  <si>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</si>
  <si>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</si>
  <si>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</si>
  <si>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</si>
  <si>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</si>
  <si>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</si>
  <si>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</si>
  <si>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</si>
  <si>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</si>
  <si>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</si>
  <si>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</si>
  <si>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</si>
  <si>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</si>
  <si>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</si>
  <si>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</si>
  <si>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</si>
  <si>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</si>
  <si>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</si>
  <si>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</si>
  <si>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</si>
  <si>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</si>
  <si>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</si>
  <si>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</si>
  <si>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</si>
  <si>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</si>
  <si>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</si>
  <si>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</si>
  <si>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</si>
  <si>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</si>
  <si>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</si>
  <si>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</si>
  <si>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</si>
  <si>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</si>
  <si>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</si>
  <si>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</si>
  <si>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</si>
  <si>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</si>
  <si>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</si>
  <si>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</si>
  <si>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</si>
  <si>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</si>
  <si>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</si>
  <si>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</si>
  <si>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</si>
  <si>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</si>
  <si>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</si>
  <si>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</si>
  <si>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</si>
  <si>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</si>
  <si>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</si>
  <si>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</si>
  <si>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</si>
  <si>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</si>
  <si>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</si>
  <si>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</si>
  <si>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</si>
  <si>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</si>
  <si>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</si>
  <si>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</si>
  <si>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</si>
  <si>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</si>
  <si>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</si>
  <si>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</si>
  <si>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</si>
  <si>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</si>
  <si>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</si>
  <si>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</si>
  <si>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</si>
  <si>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</si>
  <si>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</si>
  <si>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</si>
  <si>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</si>
  <si>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</si>
  <si>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</si>
  <si>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</si>
  <si>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</si>
  <si>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</si>
  <si>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</si>
  <si>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</si>
  <si>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</si>
  <si>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</si>
  <si>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</si>
  <si>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</si>
  <si>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</si>
  <si>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</si>
  <si>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</si>
  <si>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</si>
  <si>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</si>
  <si>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</si>
  <si>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</si>
  <si>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</si>
  <si>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</si>
  <si>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</si>
  <si>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</si>
  <si>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</si>
  <si>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</si>
  <si>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</si>
  <si>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</si>
  <si>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</si>
  <si>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</si>
  <si>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</si>
  <si>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</si>
  <si>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</si>
  <si>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</si>
  <si>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</si>
  <si>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</si>
  <si>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</si>
  <si>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</si>
  <si>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</si>
  <si>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</si>
  <si>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</si>
  <si>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</si>
  <si>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</si>
  <si>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</si>
  <si>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</si>
  <si>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</si>
  <si>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</si>
  <si>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</si>
  <si>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</si>
  <si>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</si>
  <si>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</si>
  <si>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Events register, minutes of the monthly meetings with attendance sheet, CMIS monthly report, Verification to be done during hotspots visits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</si>
  <si>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</si>
  <si>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</si>
  <si>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</si>
  <si>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</si>
  <si>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</si>
  <si>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</si>
  <si>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</si>
  <si>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</si>
  <si>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</si>
  <si>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</si>
  <si>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</si>
  <si>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</si>
  <si>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</si>
  <si>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</si>
  <si>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</si>
  <si>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</si>
  <si>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</si>
  <si>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</si>
  <si>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</si>
  <si>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</si>
  <si>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</si>
  <si>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</si>
  <si>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</si>
  <si>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</si>
  <si>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</si>
  <si>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</si>
  <si>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</si>
  <si>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</si>
  <si>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</si>
  <si>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</si>
  <si>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</si>
  <si>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</si>
  <si>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</si>
  <si>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</si>
  <si>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</si>
  <si>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</si>
  <si>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</si>
  <si>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</si>
  <si>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</si>
  <si>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</si>
  <si>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</si>
  <si>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</si>
  <si>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</si>
  <si>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Calculation of score for stage 2</t>
  </si>
  <si>
    <t xml:space="preserve">FSW / MSM </t>
  </si>
  <si>
    <t xml:space="preserve">Key Questions </t>
  </si>
  <si>
    <t xml:space="preserve"> Actual Marks ( calculated automatically from the evaluation sheet)</t>
  </si>
  <si>
    <t>Scoringn sheet for IDU</t>
  </si>
  <si>
    <t>Percent of target HRG  reached by the project (As per contract) during last one year</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</si>
  <si>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</si>
  <si>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</si>
  <si>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 xml:space="preserve"> Percent of new HRG covered through hotspots / DIC level meetings during last one year.</t>
  </si>
  <si>
    <t>100% of new HRGs registered</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</si>
  <si>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</si>
  <si>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</si>
  <si>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</si>
  <si>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All HRG line listed during last one are counselled at project level</t>
  </si>
  <si>
    <t>100% linelisted</t>
  </si>
  <si>
    <t>All HRGs are counselled on risk and vulnerability by counsellor / ANM in last one year.</t>
  </si>
  <si>
    <t>HRGs attending regular medical check-up (including symptomatic treatments and visit to clinics) in last one year</t>
  </si>
  <si>
    <t>No.of HRGs attending regular medical check-up at least two times during last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</si>
  <si>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</si>
  <si>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</si>
  <si>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</si>
  <si>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Percent of HRGs tested for Syphilis </t>
  </si>
  <si>
    <t>50% of line listed HRG</t>
  </si>
  <si>
    <t>Percent of individual HRGs tested for Syphilis during  last one year</t>
  </si>
  <si>
    <t>STI CMIS reports, Referral register, referral slips, individual tracking sheet</t>
  </si>
  <si>
    <t>100% line listed HRG</t>
  </si>
  <si>
    <t xml:space="preserve">Percent of individual HRGs tested for HIV during last one year  </t>
  </si>
  <si>
    <t>No. of line listed individual HRGs tested for HIV during last one year</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</si>
  <si>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</si>
  <si>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</si>
  <si>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</si>
  <si>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</si>
  <si>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</si>
  <si>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</si>
  <si>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</si>
  <si>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</si>
  <si>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</si>
  <si>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</si>
  <si>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</si>
  <si>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</si>
  <si>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</si>
  <si>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</si>
  <si>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</si>
  <si>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</si>
  <si>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</si>
  <si>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 xml:space="preserve">50-60%  of the target HRGs registered. </t>
  </si>
  <si>
    <t xml:space="preserve"> 61-70 percent HRGs were registered against the target </t>
  </si>
  <si>
    <t>Above 70 percent HRGs were registered.</t>
  </si>
  <si>
    <t>Average no. of HRGs were contacted at least once in every month with any or all project services by PEsduring last one year</t>
  </si>
  <si>
    <t>50-60% of active population were provided with any/all project services i.e. condom,  needle/syringe, STI, ICTC and BCC/IPC services every  month during the contract period</t>
  </si>
  <si>
    <t>61-70% of active population were provided with any/all project services i.e. condom,  needle/syringe, STI, ICTC and BCC/IPC services every  month during the contract period</t>
  </si>
  <si>
    <t>Above 70% of active population were provided with any/all project services i.e. condom,  needle/syringe, STI, ICTC and BCC/IPC services every  month during the contract period</t>
  </si>
  <si>
    <t xml:space="preserve">40-50% of target group are contacted regularly  and provided  project services by PEs .  </t>
  </si>
  <si>
    <t xml:space="preserve">51- 60% of target group are contacted regularly  and provided  program services by PEs.  </t>
  </si>
  <si>
    <t xml:space="preserve">Above 60%  of target group are contacted regularly  and provided  program services by PEs.  </t>
  </si>
  <si>
    <t>40-50% of target group are contacted at least 20 days in every month for the purpose of NSEP/BCC/IEC/Referral</t>
  </si>
  <si>
    <t>51-60% of target group are contacted at least 20 days in every  month for the purpose of NSEP/BCC/IEC/Referral</t>
  </si>
  <si>
    <t>Above 60% of target group are contacted at least 20 days in every month for the purpose of NSEP/BCC/IEC/Referral</t>
  </si>
  <si>
    <t>Meeting attendance register indicate that 40-50% of newly registered HRGs participated in atleast 3 meetings. Minutes of the meeting to be reviewed qualitatively in narrative reports.</t>
  </si>
  <si>
    <t>Meeting attendance register indicate that 51-60% of newly registered HRGs participated in atleast 3 meetings. Minutes of the meeting to be reviewed qualitatively in narrative reports.</t>
  </si>
  <si>
    <t>Meeting attendance register indicate that Above 60% of newly registered HRGs participated in atleast 3 meetings. Minutes of the meeting to be reviewed qualitatively in narrative reports.</t>
  </si>
  <si>
    <t>40-50% of HRGs attending STI clinic were counselled.</t>
  </si>
  <si>
    <t>51- 60% of HRG attending STI clinic were counselled.</t>
  </si>
  <si>
    <t>Above 60% of HRG attending STI clinic were counselled.</t>
  </si>
  <si>
    <t xml:space="preserve">40-50% of HRGs  were counselled by counsellor / ANM </t>
  </si>
  <si>
    <t xml:space="preserve">51-60% of HRGs  were counselled by counsellor / ANM </t>
  </si>
  <si>
    <t xml:space="preserve">Above 60% of HRGs  were counselled by counsellor / ANM </t>
  </si>
  <si>
    <t>50-60% of the individual HRGs had undergone for RMC  twice in past one year.</t>
  </si>
  <si>
    <t>61- 70%  of the  individual HRGs had undergone for RMC  twice in past one year.</t>
  </si>
  <si>
    <t>Above 70% of the  individual HRGs had undergone for RMC  twice in past one year.</t>
  </si>
  <si>
    <t>30-40% newly registered HRG provided PT.</t>
  </si>
  <si>
    <t xml:space="preserve">41- 50% newly registered HRG provided PT . </t>
  </si>
  <si>
    <t xml:space="preserve">Above 50% newly registered HRG provided PT. </t>
  </si>
  <si>
    <t>20-30% of HRGs underwent Syphilis test</t>
  </si>
  <si>
    <t xml:space="preserve">31-40% of HRGs underwent Syphilis test </t>
  </si>
  <si>
    <t>Above 40% of the HRGs underwent Syphilis test</t>
  </si>
  <si>
    <t>30-40% of the HRGs underwent HIV test  during contract period</t>
  </si>
  <si>
    <t>41-50% of the HRGs underwent HIV test  during contract period</t>
  </si>
  <si>
    <t>Above 50% of the HRGs underwent HIV test  during contract period</t>
  </si>
  <si>
    <t>Condom gap analysis done and 40- 50% of individual HRGs distributed condom against the requirement.</t>
  </si>
  <si>
    <t>Condom gap analysis done and   51-60% of individual HRGs distributed condom against the requirement.</t>
  </si>
  <si>
    <t>Condom gap analysis done and above 60% HRGs were provided condom as per the requirement.</t>
  </si>
  <si>
    <t>N/S gap analysis done and at 50-60% of individual HRGs distributed against the requirement.</t>
  </si>
  <si>
    <t>N/S gap analysis done and at 61-70% of individual HRGs distributed against the requirement.</t>
  </si>
  <si>
    <t>N/S gap analysis done and at least Above 70%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</si>
  <si>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</si>
  <si>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</si>
  <si>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</si>
  <si>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 xml:space="preserve">Upto 10% of condom demand of the project met through social marketing  </t>
  </si>
  <si>
    <t xml:space="preserve">More than 10% of condom demand of the project met through social marketing  </t>
  </si>
  <si>
    <t>Crisis management team  addressed 40% of the cases all reported during last one year</t>
  </si>
  <si>
    <t xml:space="preserve">Crisis management team addressed 41-50% of the cases reported during last one year. </t>
  </si>
  <si>
    <t xml:space="preserve">Crisis management team addressed above 50% of the cases reported during last one year </t>
  </si>
  <si>
    <t>20-30 % of the (registered HRGs) are part of Committees /CBO/ / support groups</t>
  </si>
  <si>
    <t>31-40% of the registered HRGs  are part of Committees  /CBO/  support groups. This should also include at least 30% are new HRGs registered more than 3 months</t>
  </si>
  <si>
    <t>More than 40% of the registered HRGs are part of Committees /CBO / support groups. This should also include at least 50% are new HRGs registered more than 3 months</t>
  </si>
  <si>
    <t>20-30% of the registered  HRGs attended /participated in the events</t>
  </si>
  <si>
    <t xml:space="preserve"> 31-50%of the registered  HRGs attended /participated in the events</t>
  </si>
  <si>
    <t>More than 50%  of the registered HRGs attended /participated in the events</t>
  </si>
  <si>
    <t>40-60% participants are not sure of confidentiality norms being adhered at the project level</t>
  </si>
  <si>
    <t>61-70% of the participants are satisfied with privacy  and confidentiality at the project level.</t>
  </si>
  <si>
    <t>Above 70% of the participants are satisfied with privacy  and confidentiality at the project level.</t>
  </si>
  <si>
    <t xml:space="preserve">40-60% respondents reported that they are getting the commodities as and when they demand.  </t>
  </si>
  <si>
    <t xml:space="preserve">61-70% respondents reported that they are getting the commodities as and when they demand.  </t>
  </si>
  <si>
    <t xml:space="preserve">Above 70% of the respondents reported that  they are getting the commodities as and when they demand.    </t>
  </si>
  <si>
    <t>40-60% respondents reported that they are satisfied with the counsellor/ANM</t>
  </si>
  <si>
    <t xml:space="preserve">61-70% respondents reported that they are satisfied with the counsellor/ANM  </t>
  </si>
  <si>
    <t xml:space="preserve">Above 70% of the respondents reported that  they are satisfied with the counsellor/ANM  </t>
  </si>
  <si>
    <t>Targeted Intervention -Annual Evaluation Tool (FSW/MSM /IDU TIs less than 5 years)-2012</t>
  </si>
  <si>
    <t>TI -Annual Evaluation Tool  (FSW/MSM/IDU -TIs less than 5 years)-2012</t>
  </si>
  <si>
    <t xml:space="preserve">Above 70% of the participants are satisfied with the project services.  </t>
  </si>
  <si>
    <t>40-60%  of the  participants are convinced with the project services</t>
  </si>
  <si>
    <t xml:space="preserve">61-70% participants are satisfied with the project services. </t>
  </si>
  <si>
    <t>Scoringn sheet for Core-composite TI</t>
  </si>
  <si>
    <t>tinaco2011</t>
  </si>
  <si>
    <t>All the 3  ORWS are from the comunity</t>
  </si>
  <si>
    <t>1 ORW for TI, 1 for  OST  and 1 for spouse</t>
  </si>
  <si>
    <t>Ratio per PE is about 1: 47</t>
  </si>
  <si>
    <t>there are 4 PE</t>
  </si>
  <si>
    <t xml:space="preserve">50% belongs to age group below 30 years. </t>
  </si>
  <si>
    <t>TI ORW has 190 HRGs, OST ORW has 143 clts amd spouse has 47</t>
  </si>
  <si>
    <t>PE turnover noticed but replacemt done within two months.</t>
  </si>
  <si>
    <t>6 PE left the job. Only one PE remain  unchanged</t>
  </si>
  <si>
    <t>The organization has mantained the contract agreement of all the staff</t>
  </si>
  <si>
    <t>The PE needs more clarity on their role and repsoibilities.</t>
  </si>
  <si>
    <t>Need to properly maintained  leave  record (mark granted/approved in the letter)</t>
  </si>
  <si>
    <t>GB members played active role in addressing issues of crisis/stigma/discrimination faced by community  by networking with the stakeholders. Team met 6 stakeholders out of which 4 have clearly narratted  on the role of GB members in addressing the issues.</t>
  </si>
  <si>
    <t>crisis related to overdose addressed. 11 overdoae cases reported during the period.</t>
  </si>
  <si>
    <t>project is conducted staff meeting in monthly basis. During the period 18 meetings were conducted and PD is attended in all the meetings. Record is mainly focused on the target acheivement but did not mentioned on the gap and challanges on the issues.</t>
  </si>
  <si>
    <t>PD  involvement is there but need to improve regarding action taken report based on previous meeting and also to include other issues for both quality and quantiy project target.</t>
  </si>
  <si>
    <t>Assets registers are maintained and codified</t>
  </si>
  <si>
    <t xml:space="preserve">22 HRGs are found to be HIV positive. 15 are on ART. 4 are registered at for pre ART. 3 are noit linked with ART. Out of which 1 is sp. 15 are on ART. Documents are available. </t>
  </si>
  <si>
    <t>None of the HRgs know about social markerting of condoms. Also the two PE have no clear information. Proper register not maintained. Only stock register maintained.</t>
  </si>
  <si>
    <t xml:space="preserve">Records for formation of crisis management team available. 11 overdose cases recorded, Wheraeas most of the HRGs interacted have no information about crisis management team. Few of them know about formation of crisis mangemnet team but have no idea who are the members and responsibilitues. </t>
  </si>
  <si>
    <t>Only one SHG form.  The register do not have the list of members. Also no committees formed.</t>
  </si>
  <si>
    <t>All staff are in place but there is need to match the date of joining with letter and attendance register.</t>
  </si>
  <si>
    <t xml:space="preserve">62% of the staff found to be turnover during the period.In the attendence register one of the OWR have not sign for two months (May and June 2014). The staff, has joined on May 2014 as per in the joining letter.. </t>
  </si>
  <si>
    <t>Date of joining and and attendance register do not macth for most of the staffs.</t>
  </si>
  <si>
    <t>Maintained attendance/leave register. All the leave letters of staff matched with the leave written attendence register</t>
  </si>
  <si>
    <t xml:space="preserve">Community consultation taking place as per records. </t>
  </si>
  <si>
    <t xml:space="preserve">All the 191 HRGs have attended STI clinic and counselled. The data found matches with the CMIS report. However few of the HRGs interacted have knowledge about STI, </t>
  </si>
  <si>
    <t>590 ICTC referral services found. Out of which 8 are spouses and 97 OST clients. Most of HRGs were taken by the PE from the field for HIV test.</t>
  </si>
  <si>
    <t>2 advocacy meetings held with stakeholders. Advocacy meetings held without any plan.or relate to crisis.</t>
  </si>
  <si>
    <t xml:space="preserve">Records for two meetings held with HRGs found. </t>
  </si>
  <si>
    <t>Training register maintained for staff conducted by STRC but no written records/reports found  for induction/orientation to PE and other staff immediately after recruitment</t>
  </si>
  <si>
    <t>Need to maintained reports and registers systematically.</t>
  </si>
  <si>
    <t xml:space="preserve">Waste disposal mechanism is just disinfecion done at DIC and disposed off..No proper records for waste disposal maintained. The PE are taking returned N/S warp in paper or polythene.. </t>
  </si>
  <si>
    <t>Out of 25 HRGs interacted 15 of them are satisfied.</t>
  </si>
  <si>
    <t>Well mantained G7 assets registers and codified</t>
  </si>
  <si>
    <t>Interacted with Peer Educators. They have all joined 6 months back.</t>
  </si>
  <si>
    <t xml:space="preserve"> 44 Ti HRGs enrolled in OST.</t>
  </si>
  <si>
    <t xml:space="preserve">Form B/B_1 maintained.  Proper priortisation done by ORWs based on risk and vulnerability. There are 4 PE but interacted with only 3 of them. Out of the 3 PE interacted 2 of them unable to explain  the use of form B/B1. </t>
  </si>
  <si>
    <t>STI services is established  at the DIC and all the required registers and formats are well maintained and documanted but the clinic is  conjested and need to improve in room setting in mantaining the privacy.</t>
  </si>
  <si>
    <t>555 syphilis test of HRGs found. Out of 25 HRGs interacted only 8 of the know about STI. The data found matches with the CMIS report. Few of them mentioned about ungergoing the test.</t>
  </si>
  <si>
    <t>No abscess record found.</t>
  </si>
  <si>
    <t xml:space="preserve">5 HRGs referred to DOT. Referral send without doctor advice. </t>
  </si>
  <si>
    <t>Funds are utilized more than 60% as par the Statements of Expenditure Supportive vouchers &amp; Cash Memos</t>
  </si>
  <si>
    <t xml:space="preserve">No comments </t>
  </si>
  <si>
    <t>As per the approved budget</t>
  </si>
  <si>
    <t>Separate account is maintained</t>
  </si>
  <si>
    <t>All payment have there Voucher and approved by Program Manager</t>
  </si>
  <si>
    <t xml:space="preserve">Need to improve the quality of the vouchers. </t>
  </si>
  <si>
    <t>There is a few expenses like ofice rent , Temporary borrowring repayment, ect which  Cash transaction for the amount more than Rs 5000</t>
  </si>
  <si>
    <t>It is suggested that  to follow the NACO Financial norms guidelines in feature.</t>
  </si>
  <si>
    <t>Vouchers are printed and no machine number &amp; Ledger are maintained properly</t>
  </si>
  <si>
    <t>No comments</t>
  </si>
  <si>
    <t>Cash book is up to date</t>
  </si>
  <si>
    <t>Daily cashbook balancing should be Close</t>
  </si>
  <si>
    <t xml:space="preserve">Irregular in submission of SOEs </t>
  </si>
  <si>
    <t>SOEs should be submitted in time.</t>
  </si>
  <si>
    <t xml:space="preserve">No major mismatch is observed </t>
  </si>
  <si>
    <t>No Comments</t>
  </si>
  <si>
    <t>Guidelines for GMP/Purchase under Jan Ausadhi Yojana are followed</t>
  </si>
  <si>
    <t>NGO has  complied to the internal audit observations and action were taken.</t>
  </si>
  <si>
    <t>Averagely cash in was  below Rs 5000</t>
  </si>
  <si>
    <r>
      <t xml:space="preserve">it is suggested that limit of cash in hand should be always below </t>
    </r>
    <r>
      <rPr>
        <sz val="9"/>
        <color indexed="8"/>
        <rFont val="Rupee Foradian"/>
        <family val="2"/>
      </rPr>
      <t>`.5000/-</t>
    </r>
  </si>
  <si>
    <t>Quotations are in place from three different parties and assessed</t>
  </si>
  <si>
    <t>Quotations should renew for every year</t>
  </si>
  <si>
    <t>All project staffs knows about job responsibilities</t>
  </si>
  <si>
    <t xml:space="preserve">Outreach and micro plan in place which is updated quarterly basis. The ORW and ANM/Counselor have  understanding of the process of planning and tracking  but PE needs more clarity. </t>
  </si>
  <si>
    <t xml:space="preserve">In TI 190 HRGs registered against the target of 150. 6 have expired. Age not updated in the comuputer while cross checking with form A. OST has 143 as active OST clts. 44 HRGS from TI are enrolled in OST. . </t>
  </si>
  <si>
    <t xml:space="preserve">As per records more than 60% of the HRGs are regularly met. But according to PE average regular HRGs which they are able to meet is about 20 only. During the intercaction with HRGs community, it was verified,  </t>
  </si>
  <si>
    <t>36 demand generation meetings held with 509 HRGs. 36 DIC meetings with 733 HRGs. In demand generatiom meetings the topics are about Hiv, Tb, HCV, OST, ART. Unable to verify head counts. Also in the FGDs with HRGs out of 25 of the only 11 have attended meetings. No review of the meeting taking place.</t>
  </si>
  <si>
    <t>As per staff movement records the ORW visit 5 times in a week on an avearge. Out of 25 HRgs interacted about 50% have met the ORW. According to the PE once in a while they go with the ORW in the field.</t>
  </si>
  <si>
    <t>3036 condoms is distributed agianst 3300 requirement (Jul to Sep 15). The PE have no clear understanding about condam gap analysis. Out of 25 HRGs interacted only 11 of them have taken condoms.</t>
  </si>
  <si>
    <t>All the HRGs express that they getting condoms and N/S as their demand and do not have much idea about other services like STI treatment, commumity mobilisation etc</t>
  </si>
  <si>
    <t>out of 6 stakholders met 2 of them are involved in addressing issue and know about the project services.</t>
  </si>
  <si>
    <t>All the HRGs express that they getting condoms and N/S as their demand which is not reflected in the reports as their requiremnet for N/S is quite high. L28</t>
  </si>
  <si>
    <t>10718 N/S is distributed agianst  13464 requirement (Jul to Sep 15). The PE have no clear understanding about N/S gap analysis. All 25 HRGs interacted inject minimum 2 to 3 times daily. But in the records it is shown that only 2 HRG inject 2 times daily (linelist)</t>
  </si>
  <si>
    <t>10225 N/S are returned (Jul-sep 15). The HRGs are able to return about 50% only due to resuse, fear of police etc as per interaction.</t>
  </si>
  <si>
    <t xml:space="preserve">all the HRGs reached by the project as per records and the HRGS interctaed express that  they have recceived the services. Only very few knew about STI,and crisis committee but none knew about social marketing of condoms. </t>
  </si>
  <si>
    <t xml:space="preserve">Very few HRGs in FGDs L43have interected with the nurse. </t>
  </si>
  <si>
    <t xml:space="preserve">Event are held on regular basis like world AIDS, Candlelight Memrorial etcbut unable to verify the number of HRGs attended. </t>
  </si>
  <si>
    <t xml:space="preserve">Name of the NGO: Care Foundation </t>
  </si>
  <si>
    <t>District: Imphal East</t>
  </si>
  <si>
    <t>State: Manipur</t>
  </si>
  <si>
    <t>Name of the NGO: Care Foundation</t>
  </si>
</sst>
</file>

<file path=xl/styles.xml><?xml version="1.0" encoding="utf-8"?>
<styleSheet xmlns="http://schemas.openxmlformats.org/spreadsheetml/2006/main">
  <numFmts count="1">
    <numFmt numFmtId="164" formatCode="0.0"/>
  </numFmts>
  <fonts count="41">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sz val="14"/>
      <color rgb="FFFF0000"/>
      <name val="Times New Roman"/>
      <family val="1"/>
    </font>
    <font>
      <b/>
      <sz val="18"/>
      <color theme="1"/>
      <name val="Calibri"/>
      <family val="2"/>
      <scheme val="minor"/>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u/>
      <sz val="18"/>
      <color theme="1"/>
      <name val="Times New Roman"/>
      <family val="1"/>
    </font>
    <font>
      <b/>
      <sz val="16"/>
      <color rgb="FF002060"/>
      <name val="Times New Roman"/>
      <family val="1"/>
    </font>
    <font>
      <b/>
      <sz val="16"/>
      <color theme="3" tint="-0.249977111117893"/>
      <name val="Times New Roman"/>
      <family val="1"/>
    </font>
    <font>
      <b/>
      <sz val="10"/>
      <color theme="1"/>
      <name val="Times New Roman"/>
      <family val="1"/>
    </font>
    <font>
      <sz val="9"/>
      <color indexed="8"/>
      <name val="Arial"/>
      <family val="2"/>
    </font>
    <font>
      <sz val="9"/>
      <name val="Arial"/>
      <family val="2"/>
    </font>
    <font>
      <sz val="9"/>
      <color indexed="8"/>
      <name val="Rupee Foradian"/>
      <family val="2"/>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261">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28"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28"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1" fontId="12" fillId="12" borderId="1" xfId="0" applyNumberFormat="1" applyFont="1" applyFill="1" applyBorder="1" applyAlignment="1" applyProtection="1">
      <alignment horizontal="center" vertical="center" wrapText="1"/>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5" borderId="1" xfId="0" applyFont="1" applyFill="1" applyBorder="1" applyAlignment="1">
      <alignment horizontal="right" vertical="center" wrapText="1"/>
    </xf>
    <xf numFmtId="0" fontId="15" fillId="0" borderId="1" xfId="0" applyFont="1" applyFill="1" applyBorder="1" applyAlignment="1">
      <alignment horizontal="left" vertical="top"/>
    </xf>
    <xf numFmtId="0" fontId="15" fillId="0" borderId="2" xfId="0" applyFont="1" applyFill="1" applyBorder="1" applyAlignment="1">
      <alignment horizontal="center" vertical="top" wrapText="1"/>
    </xf>
    <xf numFmtId="0" fontId="15"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2" xfId="0" applyFont="1" applyFill="1" applyBorder="1" applyAlignment="1">
      <alignment horizontal="left" vertical="top" wrapText="1"/>
    </xf>
    <xf numFmtId="0" fontId="6" fillId="0" borderId="1" xfId="0" applyFont="1" applyFill="1" applyBorder="1" applyAlignment="1">
      <alignment horizontal="left" vertical="top"/>
    </xf>
    <xf numFmtId="0" fontId="5" fillId="0" borderId="1" xfId="0" applyFont="1" applyFill="1" applyBorder="1" applyAlignment="1">
      <alignment horizontal="left" vertical="top"/>
    </xf>
    <xf numFmtId="0" fontId="5" fillId="6" borderId="1" xfId="0" applyFont="1" applyFill="1" applyBorder="1" applyAlignment="1">
      <alignment horizontal="left" vertical="top"/>
    </xf>
    <xf numFmtId="0" fontId="14" fillId="3" borderId="5" xfId="0" applyFont="1" applyFill="1" applyBorder="1" applyAlignment="1">
      <alignment horizontal="left" vertical="top"/>
    </xf>
    <xf numFmtId="0" fontId="14" fillId="0" borderId="1" xfId="0" applyFont="1" applyBorder="1" applyAlignment="1">
      <alignment horizontal="left" vertical="top"/>
    </xf>
    <xf numFmtId="0" fontId="14" fillId="0" borderId="1" xfId="0" applyFont="1" applyBorder="1" applyAlignment="1" applyProtection="1">
      <alignment horizontal="left" vertical="top"/>
      <protection locked="0"/>
    </xf>
    <xf numFmtId="0" fontId="6" fillId="11" borderId="6" xfId="0" applyFont="1" applyFill="1" applyBorder="1" applyAlignment="1">
      <alignment horizontal="left" vertical="top"/>
    </xf>
    <xf numFmtId="0" fontId="5" fillId="0" borderId="1" xfId="0" applyFont="1" applyBorder="1" applyAlignment="1">
      <alignment horizontal="left" vertical="top"/>
    </xf>
    <xf numFmtId="0" fontId="14" fillId="0" borderId="1" xfId="0" applyFont="1" applyFill="1" applyBorder="1" applyAlignment="1">
      <alignment horizontal="left" vertical="top"/>
    </xf>
    <xf numFmtId="0" fontId="19" fillId="0" borderId="0" xfId="0" applyFont="1" applyAlignment="1">
      <alignment horizontal="center"/>
    </xf>
    <xf numFmtId="1" fontId="29" fillId="0" borderId="0" xfId="0" applyNumberFormat="1" applyFont="1"/>
    <xf numFmtId="0" fontId="12" fillId="0" borderId="1" xfId="0" applyFont="1" applyBorder="1" applyAlignment="1">
      <alignment horizontal="center"/>
    </xf>
    <xf numFmtId="0" fontId="12" fillId="5" borderId="1" xfId="0" applyFont="1" applyFill="1" applyBorder="1" applyAlignment="1">
      <alignment horizontal="center" vertical="center" wrapText="1"/>
    </xf>
    <xf numFmtId="0" fontId="5" fillId="0" borderId="1" xfId="0" applyFont="1" applyFill="1" applyBorder="1" applyAlignment="1" applyProtection="1">
      <alignment horizontal="right" vertical="top" wrapText="1"/>
      <protection locked="0"/>
    </xf>
    <xf numFmtId="0" fontId="0" fillId="0" borderId="1" xfId="0"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1" fontId="28" fillId="6" borderId="2" xfId="0" applyNumberFormat="1" applyFont="1" applyFill="1" applyBorder="1" applyAlignment="1" applyProtection="1">
      <alignment horizontal="center" vertical="center" wrapText="1"/>
      <protection locked="0"/>
    </xf>
    <xf numFmtId="0" fontId="28" fillId="6" borderId="1" xfId="0" applyFont="1" applyFill="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25" fillId="0" borderId="1" xfId="0" applyFont="1" applyBorder="1" applyAlignment="1" applyProtection="1">
      <alignment horizontal="left" vertical="top" wrapText="1"/>
      <protection locked="0"/>
    </xf>
    <xf numFmtId="0" fontId="25" fillId="0" borderId="1" xfId="0" applyFont="1" applyBorder="1" applyAlignment="1" applyProtection="1">
      <alignment wrapText="1"/>
      <protection locked="0"/>
    </xf>
    <xf numFmtId="0" fontId="14" fillId="2" borderId="13" xfId="0" applyFont="1" applyFill="1" applyBorder="1" applyAlignment="1" applyProtection="1">
      <alignment horizontal="left" vertical="top" wrapText="1"/>
      <protection locked="0"/>
    </xf>
    <xf numFmtId="0" fontId="5" fillId="0" borderId="1" xfId="0" applyNumberFormat="1" applyFont="1" applyFill="1" applyBorder="1" applyAlignment="1" applyProtection="1">
      <alignment horizontal="left" vertical="top" wrapText="1"/>
      <protection locked="0"/>
    </xf>
    <xf numFmtId="1" fontId="5" fillId="6" borderId="1" xfId="0" applyNumberFormat="1" applyFont="1" applyFill="1" applyBorder="1" applyAlignment="1" applyProtection="1">
      <alignment horizontal="center" vertical="center" wrapText="1"/>
      <protection locked="0"/>
    </xf>
    <xf numFmtId="0" fontId="5" fillId="6" borderId="1" xfId="0" applyFont="1" applyFill="1" applyBorder="1" applyAlignment="1" applyProtection="1">
      <alignment horizontal="left" vertical="top" wrapText="1"/>
      <protection locked="0"/>
    </xf>
    <xf numFmtId="0" fontId="14" fillId="6" borderId="1" xfId="0" applyFont="1" applyFill="1" applyBorder="1" applyAlignment="1" applyProtection="1">
      <alignment horizontal="left" vertical="top"/>
      <protection locked="0"/>
    </xf>
    <xf numFmtId="0" fontId="13" fillId="0" borderId="1" xfId="0" applyFont="1" applyFill="1" applyBorder="1" applyAlignment="1" applyProtection="1">
      <alignment vertical="top" wrapText="1"/>
      <protection locked="0"/>
    </xf>
    <xf numFmtId="0" fontId="38" fillId="0" borderId="1" xfId="0" applyFont="1" applyFill="1" applyBorder="1" applyAlignment="1" applyProtection="1">
      <alignment horizontal="center" vertical="center" wrapText="1"/>
      <protection locked="0"/>
    </xf>
    <xf numFmtId="0" fontId="39" fillId="0" borderId="1" xfId="0" applyFont="1" applyFill="1" applyBorder="1" applyAlignment="1" applyProtection="1">
      <alignment horizontal="center" vertical="center" wrapText="1"/>
      <protection locked="0"/>
    </xf>
    <xf numFmtId="0" fontId="39" fillId="0" borderId="1" xfId="0" applyFont="1" applyFill="1" applyBorder="1" applyAlignment="1" applyProtection="1">
      <alignment vertical="center" wrapText="1"/>
      <protection locked="0"/>
    </xf>
    <xf numFmtId="0" fontId="38" fillId="0" borderId="1" xfId="0" applyFont="1" applyFill="1" applyBorder="1" applyAlignment="1" applyProtection="1">
      <alignment vertical="center" wrapText="1"/>
      <protection locked="0"/>
    </xf>
    <xf numFmtId="0" fontId="38" fillId="4" borderId="1" xfId="0" applyFont="1" applyFill="1" applyBorder="1" applyAlignment="1" applyProtection="1">
      <alignment horizontal="center" vertical="center" wrapText="1"/>
      <protection locked="0"/>
    </xf>
    <xf numFmtId="0" fontId="38" fillId="4" borderId="1" xfId="0" applyFont="1" applyFill="1" applyBorder="1" applyAlignment="1" applyProtection="1">
      <alignment vertical="center" wrapText="1"/>
      <protection locked="0"/>
    </xf>
    <xf numFmtId="0" fontId="14" fillId="0" borderId="7" xfId="0" applyFont="1" applyFill="1" applyBorder="1" applyAlignment="1" applyProtection="1">
      <alignment horizontal="left" vertical="top" wrapText="1"/>
      <protection locked="0"/>
    </xf>
    <xf numFmtId="0" fontId="14" fillId="4" borderId="5" xfId="0" applyFont="1" applyFill="1" applyBorder="1" applyAlignment="1" applyProtection="1">
      <alignment horizontal="left" vertical="top" wrapText="1"/>
      <protection locked="0"/>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0" fillId="6" borderId="1" xfId="0" applyFont="1" applyFill="1" applyBorder="1" applyAlignment="1">
      <alignment horizontal="center" vertical="top"/>
    </xf>
    <xf numFmtId="0" fontId="31"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6" xfId="0" applyFont="1" applyBorder="1" applyAlignment="1">
      <alignment horizontal="center" vertical="center"/>
    </xf>
    <xf numFmtId="0" fontId="13" fillId="0" borderId="5" xfId="0" applyFont="1" applyBorder="1" applyAlignment="1">
      <alignment horizontal="center" vertical="center"/>
    </xf>
    <xf numFmtId="0" fontId="32" fillId="6" borderId="1" xfId="0" applyFont="1" applyFill="1" applyBorder="1" applyAlignment="1">
      <alignment horizontal="center" vertical="top"/>
    </xf>
    <xf numFmtId="0" fontId="33"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6" xfId="0" applyFont="1" applyFill="1" applyBorder="1" applyAlignment="1">
      <alignment horizontal="center" vertical="top" wrapText="1"/>
    </xf>
    <xf numFmtId="0" fontId="12" fillId="12" borderId="5"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5" xfId="0" applyFont="1" applyFill="1" applyBorder="1" applyAlignment="1" applyProtection="1">
      <alignment horizontal="left"/>
      <protection locked="0"/>
    </xf>
    <xf numFmtId="0" fontId="15" fillId="0" borderId="1" xfId="0" applyFont="1" applyBorder="1" applyAlignment="1">
      <alignment horizontal="center"/>
    </xf>
    <xf numFmtId="0" fontId="29" fillId="0" borderId="8" xfId="0" applyFont="1" applyBorder="1" applyAlignment="1">
      <alignment horizontal="right"/>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5" fillId="3" borderId="6" xfId="0" applyFont="1" applyFill="1" applyBorder="1" applyAlignment="1">
      <alignment horizontal="left" vertical="top"/>
    </xf>
    <xf numFmtId="0" fontId="15" fillId="3" borderId="4" xfId="0" applyFont="1" applyFill="1" applyBorder="1" applyAlignment="1">
      <alignment horizontal="left" vertical="top"/>
    </xf>
    <xf numFmtId="0" fontId="15" fillId="7" borderId="6" xfId="0" applyFont="1" applyFill="1" applyBorder="1" applyAlignment="1">
      <alignment horizontal="left" vertical="top"/>
    </xf>
    <xf numFmtId="0" fontId="15" fillId="7" borderId="4" xfId="0" applyFont="1" applyFill="1" applyBorder="1" applyAlignment="1">
      <alignment horizontal="left" vertical="top"/>
    </xf>
    <xf numFmtId="0" fontId="15" fillId="3" borderId="6"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11" borderId="6" xfId="0" applyFont="1" applyFill="1" applyBorder="1" applyAlignment="1">
      <alignment horizontal="left" vertical="top"/>
    </xf>
    <xf numFmtId="0" fontId="15" fillId="11" borderId="4" xfId="0" applyFont="1" applyFill="1" applyBorder="1" applyAlignment="1">
      <alignment horizontal="left" vertical="top"/>
    </xf>
    <xf numFmtId="0" fontId="15" fillId="11" borderId="5" xfId="0" applyFont="1" applyFill="1" applyBorder="1" applyAlignment="1">
      <alignment horizontal="left" vertical="top"/>
    </xf>
    <xf numFmtId="0" fontId="5" fillId="3" borderId="4" xfId="0" applyFont="1" applyFill="1" applyBorder="1" applyAlignment="1">
      <alignment horizontal="left" vertical="top"/>
    </xf>
    <xf numFmtId="0" fontId="5" fillId="3" borderId="5" xfId="0" applyFont="1" applyFill="1" applyBorder="1" applyAlignment="1">
      <alignment horizontal="left" vertical="top"/>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7" fillId="6" borderId="1" xfId="0" applyFont="1" applyFill="1" applyBorder="1" applyAlignment="1">
      <alignment horizontal="center"/>
    </xf>
    <xf numFmtId="0" fontId="34" fillId="6" borderId="1" xfId="0" applyFont="1" applyFill="1" applyBorder="1" applyAlignment="1">
      <alignment horizontal="center"/>
    </xf>
    <xf numFmtId="0" fontId="6" fillId="6" borderId="6"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5" xfId="0" applyFont="1" applyFill="1" applyBorder="1" applyAlignment="1" applyProtection="1">
      <alignment horizontal="center"/>
      <protection locked="0"/>
    </xf>
    <xf numFmtId="0" fontId="15" fillId="6" borderId="6" xfId="0" applyFont="1" applyFill="1" applyBorder="1" applyAlignment="1" applyProtection="1">
      <alignment horizontal="left"/>
      <protection locked="0"/>
    </xf>
    <xf numFmtId="0" fontId="15" fillId="6" borderId="5"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35" fillId="0" borderId="1" xfId="0" applyFont="1" applyFill="1" applyBorder="1" applyAlignment="1">
      <alignment horizontal="center"/>
    </xf>
    <xf numFmtId="0" fontId="36" fillId="0" borderId="1" xfId="0" applyFont="1" applyFill="1" applyBorder="1" applyAlignment="1">
      <alignment horizontal="center"/>
    </xf>
    <xf numFmtId="0" fontId="3" fillId="12" borderId="1" xfId="0" applyFont="1" applyFill="1" applyBorder="1" applyAlignment="1">
      <alignment horizontal="center" vertical="top"/>
    </xf>
    <xf numFmtId="0" fontId="3" fillId="12" borderId="1" xfId="0" applyFont="1" applyFill="1" applyBorder="1" applyAlignment="1">
      <alignment horizontal="center" vertical="top" wrapText="1"/>
    </xf>
    <xf numFmtId="0" fontId="3" fillId="12" borderId="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7" borderId="6" xfId="0" applyFont="1" applyFill="1" applyBorder="1" applyAlignment="1">
      <alignment horizontal="center" vertical="top"/>
    </xf>
    <xf numFmtId="0" fontId="3" fillId="7" borderId="4" xfId="0" applyFont="1" applyFill="1" applyBorder="1" applyAlignment="1">
      <alignment horizontal="center" vertical="top"/>
    </xf>
    <xf numFmtId="0" fontId="3" fillId="7" borderId="5" xfId="0" applyFont="1" applyFill="1" applyBorder="1" applyAlignment="1">
      <alignment horizontal="center" vertical="top"/>
    </xf>
    <xf numFmtId="0" fontId="37"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6"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1" fillId="6" borderId="1" xfId="0" applyFont="1" applyFill="1" applyBorder="1" applyAlignment="1">
      <alignment horizontal="left"/>
    </xf>
    <xf numFmtId="0" fontId="37" fillId="6" borderId="1" xfId="0" applyFont="1" applyFill="1" applyBorder="1" applyAlignment="1">
      <alignment horizontal="left"/>
    </xf>
    <xf numFmtId="0" fontId="12" fillId="0" borderId="1" xfId="0" applyFont="1" applyBorder="1" applyAlignment="1">
      <alignment horizontal="right"/>
    </xf>
    <xf numFmtId="0" fontId="0" fillId="0" borderId="1" xfId="0" applyBorder="1" applyAlignment="1">
      <alignment horizontal="center"/>
    </xf>
    <xf numFmtId="0" fontId="0" fillId="5" borderId="6"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4"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4" xfId="0" applyFont="1" applyFill="1" applyBorder="1" applyAlignment="1">
      <alignment horizontal="center"/>
    </xf>
    <xf numFmtId="0" fontId="12" fillId="12" borderId="5" xfId="0" applyFont="1" applyFill="1" applyBorder="1" applyAlignment="1">
      <alignment horizontal="center"/>
    </xf>
    <xf numFmtId="0" fontId="12" fillId="5" borderId="1" xfId="0" applyFont="1" applyFill="1" applyBorder="1" applyAlignment="1">
      <alignment horizontal="center" vertical="center" wrapText="1"/>
    </xf>
    <xf numFmtId="0" fontId="37" fillId="6" borderId="10" xfId="0" applyFont="1" applyFill="1" applyBorder="1" applyAlignment="1">
      <alignment horizontal="center"/>
    </xf>
    <xf numFmtId="0" fontId="37" fillId="6" borderId="11" xfId="0" applyFont="1" applyFill="1" applyBorder="1" applyAlignment="1">
      <alignment horizontal="center"/>
    </xf>
    <xf numFmtId="0" fontId="12" fillId="0" borderId="12" xfId="0" applyFont="1" applyBorder="1" applyAlignment="1">
      <alignment horizontal="center"/>
    </xf>
    <xf numFmtId="0" fontId="12" fillId="0" borderId="0" xfId="0" applyFont="1" applyBorder="1" applyAlignment="1">
      <alignment horizontal="center"/>
    </xf>
    <xf numFmtId="0" fontId="0" fillId="5" borderId="1" xfId="0" applyFill="1" applyBorder="1" applyAlignment="1" applyProtection="1">
      <alignment horizontal="center"/>
      <protection locked="0"/>
    </xf>
    <xf numFmtId="0" fontId="12" fillId="12" borderId="1" xfId="0" applyFont="1" applyFill="1" applyBorder="1" applyAlignment="1">
      <alignment horizontal="center"/>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11" fillId="6" borderId="2" xfId="0" applyFont="1" applyFill="1" applyBorder="1" applyAlignment="1">
      <alignment horizontal="left"/>
    </xf>
    <xf numFmtId="0" fontId="37" fillId="6" borderId="2" xfId="0" applyFont="1" applyFill="1" applyBorder="1" applyAlignment="1">
      <alignment horizontal="left"/>
    </xf>
    <xf numFmtId="1" fontId="12" fillId="5" borderId="1" xfId="0" applyNumberFormat="1" applyFont="1" applyFill="1" applyBorder="1" applyAlignment="1">
      <alignment horizontal="center" vertical="center" wrapText="1"/>
    </xf>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22"/>
  <sheetViews>
    <sheetView view="pageBreakPreview" topLeftCell="A12" zoomScale="87" zoomScaleNormal="80" zoomScaleSheetLayoutView="87" workbookViewId="0">
      <selection activeCell="F6" sqref="F6"/>
    </sheetView>
  </sheetViews>
  <sheetFormatPr defaultRowHeight="15"/>
  <cols>
    <col min="1" max="1" width="7.7109375" customWidth="1"/>
    <col min="2" max="2" width="43.28515625" customWidth="1"/>
    <col min="3" max="3" width="43.42578125" customWidth="1"/>
    <col min="4" max="4" width="15.140625" customWidth="1"/>
    <col min="5" max="5" width="7.5703125" style="1" customWidth="1"/>
    <col min="6" max="6" width="37.42578125" style="1" customWidth="1"/>
    <col min="7" max="7" width="23" style="1" customWidth="1"/>
  </cols>
  <sheetData>
    <row r="1" spans="1:7" ht="20.25">
      <c r="A1" s="162" t="s">
        <v>394</v>
      </c>
      <c r="B1" s="162"/>
      <c r="C1" s="162"/>
      <c r="D1" s="162"/>
      <c r="E1" s="162"/>
      <c r="F1" s="162"/>
      <c r="G1" s="162"/>
    </row>
    <row r="2" spans="1:7" s="84" customFormat="1" ht="18.75">
      <c r="A2" s="167" t="s">
        <v>478</v>
      </c>
      <c r="B2" s="167"/>
      <c r="C2" s="167"/>
      <c r="D2" s="166" t="s">
        <v>479</v>
      </c>
      <c r="E2" s="166"/>
      <c r="F2" s="166" t="s">
        <v>480</v>
      </c>
      <c r="G2" s="166"/>
    </row>
    <row r="3" spans="1:7" ht="22.5">
      <c r="A3" s="163" t="s">
        <v>34</v>
      </c>
      <c r="B3" s="163"/>
      <c r="C3" s="163"/>
      <c r="D3" s="163"/>
      <c r="E3" s="163"/>
      <c r="F3" s="163"/>
      <c r="G3" s="163"/>
    </row>
    <row r="4" spans="1:7" ht="18.75" customHeight="1">
      <c r="A4" s="164" t="s">
        <v>6</v>
      </c>
      <c r="B4" s="164" t="s">
        <v>0</v>
      </c>
      <c r="C4" s="165" t="s">
        <v>35</v>
      </c>
      <c r="D4" s="160" t="s">
        <v>88</v>
      </c>
      <c r="E4" s="160" t="s">
        <v>254</v>
      </c>
      <c r="F4" s="160" t="s">
        <v>122</v>
      </c>
      <c r="G4" s="160" t="s">
        <v>3</v>
      </c>
    </row>
    <row r="5" spans="1:7" ht="18.75" customHeight="1">
      <c r="A5" s="164"/>
      <c r="B5" s="164"/>
      <c r="C5" s="165"/>
      <c r="D5" s="160"/>
      <c r="E5" s="160"/>
      <c r="F5" s="160"/>
      <c r="G5" s="160"/>
    </row>
    <row r="6" spans="1:7" ht="135" customHeight="1">
      <c r="A6" s="14">
        <v>1</v>
      </c>
      <c r="B6" s="59" t="s">
        <v>41</v>
      </c>
      <c r="C6" s="60" t="s">
        <v>53</v>
      </c>
      <c r="D6" s="16" t="s">
        <v>198</v>
      </c>
      <c r="E6" s="92">
        <v>1</v>
      </c>
      <c r="F6" s="144" t="s">
        <v>408</v>
      </c>
      <c r="G6" s="144" t="s">
        <v>420</v>
      </c>
    </row>
    <row r="7" spans="1:7" ht="187.5">
      <c r="A7" s="14">
        <v>2</v>
      </c>
      <c r="B7" s="61" t="s">
        <v>217</v>
      </c>
      <c r="C7" s="62" t="s">
        <v>218</v>
      </c>
      <c r="D7" s="16" t="s">
        <v>91</v>
      </c>
      <c r="E7" s="92">
        <v>0</v>
      </c>
      <c r="F7" s="144" t="s">
        <v>421</v>
      </c>
      <c r="G7" s="144" t="s">
        <v>422</v>
      </c>
    </row>
    <row r="8" spans="1:7" ht="150">
      <c r="A8" s="14">
        <v>3</v>
      </c>
      <c r="B8" s="61" t="s">
        <v>322</v>
      </c>
      <c r="C8" s="62" t="s">
        <v>323</v>
      </c>
      <c r="D8" s="16" t="s">
        <v>199</v>
      </c>
      <c r="E8" s="92">
        <v>1</v>
      </c>
      <c r="F8" s="136" t="s">
        <v>406</v>
      </c>
      <c r="G8" s="137" t="s">
        <v>407</v>
      </c>
    </row>
    <row r="9" spans="1:7" ht="54" customHeight="1">
      <c r="A9" s="14">
        <v>4</v>
      </c>
      <c r="B9" s="63" t="s">
        <v>200</v>
      </c>
      <c r="C9" s="64" t="s">
        <v>201</v>
      </c>
      <c r="D9" s="19" t="s">
        <v>90</v>
      </c>
      <c r="E9" s="92">
        <v>1</v>
      </c>
      <c r="F9" s="136" t="s">
        <v>400</v>
      </c>
      <c r="G9" s="137" t="s">
        <v>401</v>
      </c>
    </row>
    <row r="10" spans="1:7" ht="93.75">
      <c r="A10" s="14">
        <v>5</v>
      </c>
      <c r="B10" s="59" t="s">
        <v>324</v>
      </c>
      <c r="C10" s="60" t="s">
        <v>325</v>
      </c>
      <c r="D10" s="19" t="s">
        <v>90</v>
      </c>
      <c r="E10" s="92">
        <v>1</v>
      </c>
      <c r="F10" s="136" t="s">
        <v>402</v>
      </c>
      <c r="G10" s="93" t="s">
        <v>403</v>
      </c>
    </row>
    <row r="11" spans="1:7" ht="93.75">
      <c r="A11" s="14">
        <v>6</v>
      </c>
      <c r="B11" s="65" t="s">
        <v>133</v>
      </c>
      <c r="C11" s="19" t="s">
        <v>326</v>
      </c>
      <c r="D11" s="19" t="s">
        <v>90</v>
      </c>
      <c r="E11" s="92">
        <v>1</v>
      </c>
      <c r="F11" s="138" t="s">
        <v>434</v>
      </c>
      <c r="G11" s="137" t="s">
        <v>404</v>
      </c>
    </row>
    <row r="12" spans="1:7" ht="93" customHeight="1">
      <c r="A12" s="14">
        <v>7</v>
      </c>
      <c r="B12" s="59" t="s">
        <v>42</v>
      </c>
      <c r="C12" s="60" t="s">
        <v>202</v>
      </c>
      <c r="D12" s="19" t="s">
        <v>90</v>
      </c>
      <c r="E12" s="92">
        <v>1</v>
      </c>
      <c r="F12" s="136" t="s">
        <v>405</v>
      </c>
      <c r="G12" s="137" t="s">
        <v>435</v>
      </c>
    </row>
    <row r="13" spans="1:7" ht="131.25">
      <c r="A13" s="39">
        <v>8</v>
      </c>
      <c r="B13" s="65" t="s">
        <v>134</v>
      </c>
      <c r="C13" s="64" t="s">
        <v>251</v>
      </c>
      <c r="D13" s="19" t="s">
        <v>89</v>
      </c>
      <c r="E13" s="92">
        <v>1</v>
      </c>
      <c r="F13" s="136" t="s">
        <v>463</v>
      </c>
      <c r="G13" s="137" t="s">
        <v>409</v>
      </c>
    </row>
    <row r="14" spans="1:7" ht="93.75">
      <c r="A14" s="14">
        <v>9</v>
      </c>
      <c r="B14" s="59" t="s">
        <v>43</v>
      </c>
      <c r="C14" s="60" t="s">
        <v>252</v>
      </c>
      <c r="D14" s="16" t="s">
        <v>199</v>
      </c>
      <c r="E14" s="92">
        <v>1</v>
      </c>
      <c r="F14" s="144" t="s">
        <v>423</v>
      </c>
      <c r="G14" s="144" t="s">
        <v>410</v>
      </c>
    </row>
    <row r="15" spans="1:7" ht="132.75" customHeight="1">
      <c r="A15" s="39">
        <v>10</v>
      </c>
      <c r="B15" s="65" t="s">
        <v>86</v>
      </c>
      <c r="C15" s="64" t="s">
        <v>87</v>
      </c>
      <c r="D15" s="19" t="s">
        <v>203</v>
      </c>
      <c r="E15" s="92">
        <v>1</v>
      </c>
      <c r="F15" s="144" t="s">
        <v>424</v>
      </c>
      <c r="G15" s="144" t="s">
        <v>428</v>
      </c>
    </row>
    <row r="16" spans="1:7" ht="115.5" customHeight="1">
      <c r="A16" s="14">
        <v>11</v>
      </c>
      <c r="B16" s="66" t="s">
        <v>204</v>
      </c>
      <c r="C16" s="64" t="s">
        <v>44</v>
      </c>
      <c r="D16" s="19" t="s">
        <v>219</v>
      </c>
      <c r="E16" s="92">
        <v>0</v>
      </c>
      <c r="F16" s="144" t="s">
        <v>429</v>
      </c>
      <c r="G16" s="137" t="s">
        <v>430</v>
      </c>
    </row>
    <row r="17" spans="1:7" ht="171.75" customHeight="1">
      <c r="A17" s="39">
        <v>12</v>
      </c>
      <c r="B17" s="23" t="s">
        <v>209</v>
      </c>
      <c r="C17" s="64" t="s">
        <v>210</v>
      </c>
      <c r="D17" s="19" t="s">
        <v>205</v>
      </c>
      <c r="E17" s="92">
        <v>1</v>
      </c>
      <c r="F17" s="144" t="s">
        <v>411</v>
      </c>
      <c r="G17" s="137" t="s">
        <v>412</v>
      </c>
    </row>
    <row r="18" spans="1:7" ht="187.5">
      <c r="A18" s="14">
        <v>13</v>
      </c>
      <c r="B18" s="67" t="s">
        <v>135</v>
      </c>
      <c r="C18" s="60" t="s">
        <v>206</v>
      </c>
      <c r="D18" s="16" t="s">
        <v>207</v>
      </c>
      <c r="E18" s="94">
        <v>1</v>
      </c>
      <c r="F18" s="145" t="s">
        <v>413</v>
      </c>
      <c r="G18" s="145" t="s">
        <v>414</v>
      </c>
    </row>
    <row r="19" spans="1:7" ht="75">
      <c r="A19" s="14">
        <v>14</v>
      </c>
      <c r="B19" s="65" t="s">
        <v>45</v>
      </c>
      <c r="C19" s="68" t="s">
        <v>46</v>
      </c>
      <c r="D19" s="19" t="s">
        <v>208</v>
      </c>
      <c r="E19" s="94">
        <v>1</v>
      </c>
      <c r="F19" s="145" t="s">
        <v>415</v>
      </c>
      <c r="G19" s="145" t="s">
        <v>433</v>
      </c>
    </row>
    <row r="20" spans="1:7" ht="18.75">
      <c r="A20" s="161" t="s">
        <v>27</v>
      </c>
      <c r="B20" s="161"/>
      <c r="C20" s="69"/>
      <c r="D20" s="69"/>
      <c r="E20" s="70">
        <f>E19+E18+E17+E16+E15+E14+E13+E12+E11+E10+E9+E8+E7+E6</f>
        <v>12</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74803149606299213" right="0.70866141732283472" top="0.74803149606299213" bottom="0.74803149606299213" header="0.31496062992125984" footer="0.31496062992125984"/>
  <pageSetup paperSize="5" scale="50" orientation="portrait" r:id="rId1"/>
</worksheet>
</file>

<file path=xl/worksheets/sheet2.xml><?xml version="1.0" encoding="utf-8"?>
<worksheet xmlns="http://schemas.openxmlformats.org/spreadsheetml/2006/main" xmlns:r="http://schemas.openxmlformats.org/officeDocument/2006/relationships">
  <dimension ref="A1:I20"/>
  <sheetViews>
    <sheetView view="pageBreakPreview" topLeftCell="A9" zoomScale="82" zoomScaleSheetLayoutView="82" workbookViewId="0">
      <selection activeCell="A2" sqref="A2:C2"/>
    </sheetView>
  </sheetViews>
  <sheetFormatPr defaultRowHeight="15"/>
  <cols>
    <col min="1" max="1" width="6" customWidth="1"/>
    <col min="2" max="2" width="17.85546875" customWidth="1"/>
    <col min="3" max="3" width="28" customWidth="1"/>
    <col min="4" max="4" width="17" customWidth="1"/>
    <col min="5" max="5" width="18.28515625" customWidth="1"/>
    <col min="6" max="6" width="16.85546875" customWidth="1"/>
    <col min="8" max="8" width="16.5703125" customWidth="1"/>
    <col min="9" max="9" width="24.5703125" customWidth="1"/>
  </cols>
  <sheetData>
    <row r="1" spans="1:9" ht="23.25">
      <c r="A1" s="170" t="s">
        <v>284</v>
      </c>
      <c r="B1" s="170"/>
      <c r="C1" s="170"/>
      <c r="D1" s="170"/>
      <c r="E1" s="170"/>
      <c r="F1" s="170"/>
      <c r="G1" s="170"/>
      <c r="H1" s="170"/>
      <c r="I1" s="170"/>
    </row>
    <row r="2" spans="1:9" s="4" customFormat="1" ht="15.75">
      <c r="A2" s="180" t="s">
        <v>478</v>
      </c>
      <c r="B2" s="180"/>
      <c r="C2" s="180"/>
      <c r="D2" s="181" t="s">
        <v>479</v>
      </c>
      <c r="E2" s="181"/>
      <c r="F2" s="182" t="s">
        <v>283</v>
      </c>
      <c r="G2" s="183"/>
      <c r="H2" s="183"/>
      <c r="I2" s="184"/>
    </row>
    <row r="3" spans="1:9" ht="23.25">
      <c r="A3" s="171" t="s">
        <v>29</v>
      </c>
      <c r="B3" s="171"/>
      <c r="C3" s="171"/>
      <c r="D3" s="171"/>
      <c r="E3" s="171"/>
      <c r="F3" s="171"/>
      <c r="G3" s="171"/>
      <c r="H3" s="171"/>
      <c r="I3" s="171"/>
    </row>
    <row r="4" spans="1:9" ht="15" customHeight="1">
      <c r="A4" s="172" t="s">
        <v>6</v>
      </c>
      <c r="B4" s="172" t="s">
        <v>0</v>
      </c>
      <c r="C4" s="173" t="s">
        <v>287</v>
      </c>
      <c r="D4" s="173" t="s">
        <v>7</v>
      </c>
      <c r="E4" s="174" t="s">
        <v>136</v>
      </c>
      <c r="F4" s="175"/>
      <c r="G4" s="176" t="s">
        <v>94</v>
      </c>
      <c r="H4" s="176" t="s">
        <v>122</v>
      </c>
      <c r="I4" s="178" t="s">
        <v>3</v>
      </c>
    </row>
    <row r="5" spans="1:9" ht="60" customHeight="1">
      <c r="A5" s="172"/>
      <c r="B5" s="172"/>
      <c r="C5" s="173"/>
      <c r="D5" s="173"/>
      <c r="E5" s="91">
        <v>1</v>
      </c>
      <c r="F5" s="91">
        <v>0</v>
      </c>
      <c r="G5" s="177"/>
      <c r="H5" s="177"/>
      <c r="I5" s="179"/>
    </row>
    <row r="6" spans="1:9" ht="83.25" customHeight="1">
      <c r="A6" s="85">
        <v>1</v>
      </c>
      <c r="B6" s="3" t="s">
        <v>28</v>
      </c>
      <c r="C6" s="3" t="s">
        <v>137</v>
      </c>
      <c r="D6" s="45" t="s">
        <v>138</v>
      </c>
      <c r="E6" s="44" t="s">
        <v>267</v>
      </c>
      <c r="F6" s="44" t="s">
        <v>139</v>
      </c>
      <c r="G6" s="152">
        <v>1</v>
      </c>
      <c r="H6" s="153" t="s">
        <v>441</v>
      </c>
      <c r="I6" s="154" t="s">
        <v>442</v>
      </c>
    </row>
    <row r="7" spans="1:9" ht="81.75" customHeight="1">
      <c r="A7" s="85">
        <v>2</v>
      </c>
      <c r="B7" s="3" t="s">
        <v>140</v>
      </c>
      <c r="C7" s="3" t="s">
        <v>141</v>
      </c>
      <c r="D7" s="45" t="s">
        <v>142</v>
      </c>
      <c r="E7" s="44" t="s">
        <v>143</v>
      </c>
      <c r="F7" s="44" t="s">
        <v>144</v>
      </c>
      <c r="G7" s="152">
        <v>1</v>
      </c>
      <c r="H7" s="155" t="s">
        <v>443</v>
      </c>
      <c r="I7" s="154" t="s">
        <v>442</v>
      </c>
    </row>
    <row r="8" spans="1:9" ht="74.25" customHeight="1">
      <c r="A8" s="85">
        <v>3</v>
      </c>
      <c r="B8" s="3" t="s">
        <v>22</v>
      </c>
      <c r="C8" s="44" t="s">
        <v>145</v>
      </c>
      <c r="D8" s="44" t="s">
        <v>146</v>
      </c>
      <c r="E8" s="44" t="s">
        <v>147</v>
      </c>
      <c r="F8" s="44" t="s">
        <v>148</v>
      </c>
      <c r="G8" s="152">
        <v>1</v>
      </c>
      <c r="H8" s="152" t="s">
        <v>444</v>
      </c>
      <c r="I8" s="154" t="s">
        <v>442</v>
      </c>
    </row>
    <row r="9" spans="1:9" ht="144" customHeight="1">
      <c r="A9" s="85">
        <v>4</v>
      </c>
      <c r="B9" s="3" t="s">
        <v>268</v>
      </c>
      <c r="C9" s="44" t="s">
        <v>149</v>
      </c>
      <c r="D9" s="45" t="s">
        <v>150</v>
      </c>
      <c r="E9" s="44" t="s">
        <v>151</v>
      </c>
      <c r="F9" s="44" t="s">
        <v>152</v>
      </c>
      <c r="G9" s="152">
        <v>1</v>
      </c>
      <c r="H9" s="154" t="s">
        <v>445</v>
      </c>
      <c r="I9" s="155" t="s">
        <v>446</v>
      </c>
    </row>
    <row r="10" spans="1:9" ht="63">
      <c r="A10" s="85">
        <v>5</v>
      </c>
      <c r="B10" s="3" t="s">
        <v>30</v>
      </c>
      <c r="C10" s="45" t="s">
        <v>191</v>
      </c>
      <c r="D10" s="45" t="s">
        <v>153</v>
      </c>
      <c r="E10" s="44" t="s">
        <v>192</v>
      </c>
      <c r="F10" s="44" t="s">
        <v>269</v>
      </c>
      <c r="G10" s="152">
        <v>0</v>
      </c>
      <c r="H10" s="156" t="s">
        <v>447</v>
      </c>
      <c r="I10" s="157" t="s">
        <v>448</v>
      </c>
    </row>
    <row r="11" spans="1:9" ht="105">
      <c r="A11" s="85">
        <v>6</v>
      </c>
      <c r="B11" s="3" t="s">
        <v>31</v>
      </c>
      <c r="C11" s="45" t="s">
        <v>154</v>
      </c>
      <c r="D11" s="45" t="s">
        <v>155</v>
      </c>
      <c r="E11" s="44" t="s">
        <v>270</v>
      </c>
      <c r="F11" s="44" t="s">
        <v>156</v>
      </c>
      <c r="G11" s="152">
        <v>1</v>
      </c>
      <c r="H11" s="155" t="s">
        <v>449</v>
      </c>
      <c r="I11" s="154" t="s">
        <v>450</v>
      </c>
    </row>
    <row r="12" spans="1:9" ht="60">
      <c r="A12" s="85">
        <v>7</v>
      </c>
      <c r="B12" s="3" t="s">
        <v>47</v>
      </c>
      <c r="C12" s="44" t="s">
        <v>157</v>
      </c>
      <c r="D12" s="44" t="s">
        <v>158</v>
      </c>
      <c r="E12" s="44" t="s">
        <v>159</v>
      </c>
      <c r="F12" s="44" t="s">
        <v>160</v>
      </c>
      <c r="G12" s="152">
        <v>1</v>
      </c>
      <c r="H12" s="155" t="s">
        <v>451</v>
      </c>
      <c r="I12" s="155" t="s">
        <v>452</v>
      </c>
    </row>
    <row r="13" spans="1:9" ht="96" customHeight="1">
      <c r="A13" s="85">
        <v>8</v>
      </c>
      <c r="B13" s="3" t="s">
        <v>32</v>
      </c>
      <c r="C13" s="45" t="s">
        <v>23</v>
      </c>
      <c r="D13" s="45" t="s">
        <v>24</v>
      </c>
      <c r="E13" s="44" t="s">
        <v>161</v>
      </c>
      <c r="F13" s="44" t="s">
        <v>162</v>
      </c>
      <c r="G13" s="152">
        <v>0</v>
      </c>
      <c r="H13" s="155" t="s">
        <v>453</v>
      </c>
      <c r="I13" s="155" t="s">
        <v>454</v>
      </c>
    </row>
    <row r="14" spans="1:9" ht="76.5" customHeight="1">
      <c r="A14" s="85">
        <v>9</v>
      </c>
      <c r="B14" s="3" t="s">
        <v>33</v>
      </c>
      <c r="C14" s="45" t="s">
        <v>25</v>
      </c>
      <c r="D14" s="45" t="s">
        <v>26</v>
      </c>
      <c r="E14" s="44" t="s">
        <v>163</v>
      </c>
      <c r="F14" s="44" t="s">
        <v>164</v>
      </c>
      <c r="G14" s="152">
        <v>1</v>
      </c>
      <c r="H14" s="152" t="s">
        <v>455</v>
      </c>
      <c r="I14" s="155" t="s">
        <v>456</v>
      </c>
    </row>
    <row r="15" spans="1:9" ht="107.25" customHeight="1">
      <c r="A15" s="85">
        <v>10</v>
      </c>
      <c r="B15" s="3" t="s">
        <v>271</v>
      </c>
      <c r="C15" s="45" t="s">
        <v>272</v>
      </c>
      <c r="D15" s="44" t="s">
        <v>273</v>
      </c>
      <c r="E15" s="44" t="s">
        <v>165</v>
      </c>
      <c r="F15" s="44" t="s">
        <v>166</v>
      </c>
      <c r="G15" s="152">
        <v>1</v>
      </c>
      <c r="H15" s="155" t="s">
        <v>457</v>
      </c>
      <c r="I15" s="155" t="s">
        <v>456</v>
      </c>
    </row>
    <row r="16" spans="1:9" ht="90">
      <c r="A16" s="85">
        <v>11</v>
      </c>
      <c r="B16" s="3" t="s">
        <v>92</v>
      </c>
      <c r="C16" s="45" t="s">
        <v>167</v>
      </c>
      <c r="D16" s="44" t="s">
        <v>168</v>
      </c>
      <c r="E16" s="44" t="s">
        <v>274</v>
      </c>
      <c r="F16" s="44" t="s">
        <v>169</v>
      </c>
      <c r="G16" s="152">
        <v>1</v>
      </c>
      <c r="H16" s="155" t="s">
        <v>458</v>
      </c>
      <c r="I16" s="155" t="s">
        <v>456</v>
      </c>
    </row>
    <row r="17" spans="1:9" ht="75">
      <c r="A17" s="86">
        <v>12</v>
      </c>
      <c r="B17" s="3" t="s">
        <v>170</v>
      </c>
      <c r="C17" s="45" t="s">
        <v>193</v>
      </c>
      <c r="D17" s="44" t="s">
        <v>194</v>
      </c>
      <c r="E17" s="44" t="s">
        <v>195</v>
      </c>
      <c r="F17" s="87" t="s">
        <v>275</v>
      </c>
      <c r="G17" s="152">
        <v>1</v>
      </c>
      <c r="H17" s="155" t="s">
        <v>459</v>
      </c>
      <c r="I17" s="155" t="s">
        <v>460</v>
      </c>
    </row>
    <row r="18" spans="1:9" ht="63">
      <c r="A18" s="88">
        <v>13</v>
      </c>
      <c r="B18" s="89" t="s">
        <v>196</v>
      </c>
      <c r="C18" s="89" t="s">
        <v>276</v>
      </c>
      <c r="D18" s="89" t="s">
        <v>277</v>
      </c>
      <c r="E18" s="90" t="s">
        <v>278</v>
      </c>
      <c r="F18" s="89" t="s">
        <v>197</v>
      </c>
      <c r="G18" s="152">
        <v>1</v>
      </c>
      <c r="H18" s="155" t="s">
        <v>461</v>
      </c>
      <c r="I18" s="155" t="s">
        <v>462</v>
      </c>
    </row>
    <row r="19" spans="1:9" ht="22.5" customHeight="1">
      <c r="A19" s="168" t="s">
        <v>27</v>
      </c>
      <c r="B19" s="169"/>
      <c r="C19" s="9"/>
      <c r="D19" s="9"/>
      <c r="E19" s="9"/>
      <c r="F19" s="9"/>
      <c r="G19" s="71">
        <f>G18+G17+G16+G15+G14+G13+G12+G11+G10+G9+G8+G7+G6</f>
        <v>11</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ageMargins left="0.70866141732283472" right="0.70866141732283472" top="0.74803149606299213" bottom="0.74803149606299213" header="0.31496062992125984" footer="0.31496062992125984"/>
  <pageSetup paperSize="5" scale="55" orientation="portrait" r:id="rId1"/>
</worksheet>
</file>

<file path=xl/worksheets/sheet3.xml><?xml version="1.0" encoding="utf-8"?>
<worksheet xmlns="http://schemas.openxmlformats.org/spreadsheetml/2006/main" xmlns:r="http://schemas.openxmlformats.org/officeDocument/2006/relationships">
  <dimension ref="A1:IU57"/>
  <sheetViews>
    <sheetView zoomScale="80" zoomScaleNormal="80" workbookViewId="0">
      <selection activeCell="F2" sqref="F2:G2"/>
    </sheetView>
  </sheetViews>
  <sheetFormatPr defaultRowHeight="15.75"/>
  <cols>
    <col min="1" max="1" width="10.7109375" style="10" customWidth="1"/>
    <col min="2" max="2" width="35" style="4" customWidth="1"/>
    <col min="3" max="3" width="10.85546875" style="4" customWidth="1"/>
    <col min="4" max="4" width="17.28515625" style="4" customWidth="1"/>
    <col min="5" max="5" width="12.140625" style="4" customWidth="1"/>
    <col min="6" max="6" width="36.42578125" style="4" customWidth="1"/>
    <col min="7" max="7" width="44.5703125" style="4" customWidth="1"/>
    <col min="8" max="8" width="32.42578125" style="4" customWidth="1"/>
    <col min="9" max="9" width="29.5703125" style="4" customWidth="1"/>
    <col min="10" max="10" width="41.28515625" style="4" customWidth="1"/>
    <col min="11" max="11" width="14.5703125" style="4" customWidth="1"/>
    <col min="12" max="12" width="48" style="4" customWidth="1"/>
    <col min="13" max="16384" width="9.140625" style="4"/>
  </cols>
  <sheetData>
    <row r="1" spans="1:14" ht="22.5">
      <c r="A1" s="205" t="s">
        <v>393</v>
      </c>
      <c r="B1" s="206"/>
      <c r="C1" s="206"/>
      <c r="D1" s="206"/>
      <c r="E1" s="206"/>
      <c r="F1" s="206"/>
      <c r="G1" s="206"/>
      <c r="H1" s="206"/>
      <c r="I1" s="206"/>
      <c r="J1" s="206"/>
      <c r="K1" s="206"/>
      <c r="L1" s="206"/>
    </row>
    <row r="2" spans="1:14" s="84" customFormat="1" ht="18.75">
      <c r="A2" s="207" t="s">
        <v>481</v>
      </c>
      <c r="B2" s="208"/>
      <c r="C2" s="208"/>
      <c r="D2" s="208"/>
      <c r="E2" s="209"/>
      <c r="F2" s="210" t="s">
        <v>479</v>
      </c>
      <c r="G2" s="211"/>
      <c r="H2" s="210" t="s">
        <v>283</v>
      </c>
      <c r="I2" s="212"/>
      <c r="J2" s="212"/>
      <c r="K2" s="212"/>
      <c r="L2" s="211"/>
    </row>
    <row r="3" spans="1:14" s="6" customFormat="1" ht="21" customHeight="1">
      <c r="A3" s="213" t="s">
        <v>71</v>
      </c>
      <c r="B3" s="214"/>
      <c r="C3" s="214"/>
      <c r="D3" s="214"/>
      <c r="E3" s="214"/>
      <c r="F3" s="214"/>
      <c r="G3" s="214"/>
      <c r="H3" s="214"/>
      <c r="I3" s="214"/>
      <c r="J3" s="214"/>
      <c r="K3" s="214"/>
      <c r="L3" s="214"/>
      <c r="M3" s="5"/>
      <c r="N3" s="5"/>
    </row>
    <row r="4" spans="1:14" s="6" customFormat="1" ht="37.5" customHeight="1">
      <c r="A4" s="215" t="s">
        <v>6</v>
      </c>
      <c r="B4" s="215" t="s">
        <v>0</v>
      </c>
      <c r="C4" s="216" t="s">
        <v>67</v>
      </c>
      <c r="D4" s="76" t="s">
        <v>14</v>
      </c>
      <c r="E4" s="216" t="s">
        <v>1</v>
      </c>
      <c r="F4" s="216" t="s">
        <v>2</v>
      </c>
      <c r="G4" s="216" t="s">
        <v>7</v>
      </c>
      <c r="H4" s="216" t="s">
        <v>17</v>
      </c>
      <c r="I4" s="216"/>
      <c r="J4" s="216"/>
      <c r="K4" s="217" t="s">
        <v>8</v>
      </c>
      <c r="L4" s="217" t="s">
        <v>122</v>
      </c>
      <c r="M4" s="5"/>
      <c r="N4" s="5"/>
    </row>
    <row r="5" spans="1:14" s="6" customFormat="1" ht="141.75" hidden="1" customHeight="1">
      <c r="A5" s="215" t="s">
        <v>9</v>
      </c>
      <c r="B5" s="215"/>
      <c r="C5" s="216"/>
      <c r="D5" s="77"/>
      <c r="E5" s="216"/>
      <c r="F5" s="216"/>
      <c r="G5" s="216"/>
      <c r="H5" s="114" t="s">
        <v>10</v>
      </c>
      <c r="I5" s="114" t="s">
        <v>11</v>
      </c>
      <c r="J5" s="114" t="s">
        <v>12</v>
      </c>
      <c r="K5" s="218"/>
      <c r="L5" s="218"/>
      <c r="M5" s="7"/>
      <c r="N5" s="7"/>
    </row>
    <row r="6" spans="1:14" s="6" customFormat="1" ht="17.25" customHeight="1">
      <c r="A6" s="53"/>
      <c r="B6" s="53"/>
      <c r="C6" s="54"/>
      <c r="D6" s="11"/>
      <c r="E6" s="54"/>
      <c r="F6" s="54"/>
      <c r="G6" s="54"/>
      <c r="H6" s="78">
        <v>1</v>
      </c>
      <c r="I6" s="78">
        <v>2</v>
      </c>
      <c r="J6" s="78">
        <v>3</v>
      </c>
      <c r="K6" s="219"/>
      <c r="L6" s="219"/>
      <c r="M6" s="7"/>
      <c r="N6" s="7"/>
    </row>
    <row r="7" spans="1:14" s="29" customFormat="1" ht="17.25" customHeight="1">
      <c r="A7" s="220" t="s">
        <v>74</v>
      </c>
      <c r="B7" s="221"/>
      <c r="C7" s="221"/>
      <c r="D7" s="221"/>
      <c r="E7" s="221"/>
      <c r="F7" s="221"/>
      <c r="G7" s="221"/>
      <c r="H7" s="221"/>
      <c r="I7" s="221"/>
      <c r="J7" s="221"/>
      <c r="K7" s="221"/>
      <c r="L7" s="222"/>
      <c r="M7" s="28"/>
      <c r="N7" s="28"/>
    </row>
    <row r="8" spans="1:14" ht="17.25" customHeight="1">
      <c r="A8" s="202" t="s">
        <v>13</v>
      </c>
      <c r="B8" s="203"/>
      <c r="C8" s="203"/>
      <c r="D8" s="203"/>
      <c r="E8" s="203"/>
      <c r="F8" s="203"/>
      <c r="G8" s="204"/>
      <c r="H8" s="55"/>
      <c r="I8" s="55"/>
      <c r="J8" s="55"/>
      <c r="K8" s="55"/>
      <c r="L8" s="55"/>
      <c r="M8" s="7"/>
      <c r="N8" s="7"/>
    </row>
    <row r="9" spans="1:14" s="6" customFormat="1" ht="162" customHeight="1">
      <c r="A9" s="116">
        <v>1</v>
      </c>
      <c r="B9" s="18" t="s">
        <v>95</v>
      </c>
      <c r="C9" s="18" t="s">
        <v>101</v>
      </c>
      <c r="D9" s="18" t="s">
        <v>125</v>
      </c>
      <c r="E9" s="95"/>
      <c r="F9" s="22" t="s">
        <v>245</v>
      </c>
      <c r="G9" s="23" t="s">
        <v>96</v>
      </c>
      <c r="H9" s="18" t="s">
        <v>220</v>
      </c>
      <c r="I9" s="18" t="s">
        <v>246</v>
      </c>
      <c r="J9" s="13" t="s">
        <v>247</v>
      </c>
      <c r="K9" s="103">
        <v>2</v>
      </c>
      <c r="L9" s="151" t="s">
        <v>436</v>
      </c>
      <c r="M9" s="7"/>
      <c r="N9" s="7"/>
    </row>
    <row r="10" spans="1:14" s="6" customFormat="1" ht="168.75">
      <c r="A10" s="116">
        <v>2</v>
      </c>
      <c r="B10" s="52" t="s">
        <v>248</v>
      </c>
      <c r="C10" s="18" t="s">
        <v>100</v>
      </c>
      <c r="D10" s="13" t="s">
        <v>212</v>
      </c>
      <c r="E10" s="95"/>
      <c r="F10" s="22" t="s">
        <v>221</v>
      </c>
      <c r="G10" s="23" t="s">
        <v>97</v>
      </c>
      <c r="H10" s="23" t="s">
        <v>98</v>
      </c>
      <c r="I10" s="23" t="s">
        <v>99</v>
      </c>
      <c r="J10" s="22" t="s">
        <v>213</v>
      </c>
      <c r="K10" s="103">
        <v>2</v>
      </c>
      <c r="L10" s="100" t="s">
        <v>464</v>
      </c>
      <c r="M10" s="7"/>
      <c r="N10" s="7"/>
    </row>
    <row r="11" spans="1:14" s="6" customFormat="1" ht="154.5" customHeight="1">
      <c r="A11" s="116">
        <v>3</v>
      </c>
      <c r="B11" s="31" t="s">
        <v>102</v>
      </c>
      <c r="C11" s="18" t="s">
        <v>100</v>
      </c>
      <c r="D11" s="32">
        <v>1</v>
      </c>
      <c r="E11" s="95"/>
      <c r="F11" s="23" t="s">
        <v>249</v>
      </c>
      <c r="G11" s="23" t="s">
        <v>131</v>
      </c>
      <c r="H11" s="23" t="s">
        <v>330</v>
      </c>
      <c r="I11" s="23" t="s">
        <v>331</v>
      </c>
      <c r="J11" s="23" t="s">
        <v>332</v>
      </c>
      <c r="K11" s="104">
        <v>3</v>
      </c>
      <c r="L11" s="100" t="s">
        <v>465</v>
      </c>
      <c r="M11" s="7"/>
      <c r="N11" s="7"/>
    </row>
    <row r="12" spans="1:14" s="6" customFormat="1" ht="198" customHeight="1">
      <c r="A12" s="116">
        <v>4</v>
      </c>
      <c r="B12" s="31" t="s">
        <v>290</v>
      </c>
      <c r="C12" s="18" t="s">
        <v>100</v>
      </c>
      <c r="D12" s="33" t="s">
        <v>123</v>
      </c>
      <c r="E12" s="96"/>
      <c r="F12" s="23" t="s">
        <v>333</v>
      </c>
      <c r="G12" s="22" t="s">
        <v>250</v>
      </c>
      <c r="H12" s="13" t="s">
        <v>334</v>
      </c>
      <c r="I12" s="13" t="s">
        <v>335</v>
      </c>
      <c r="J12" s="13" t="s">
        <v>336</v>
      </c>
      <c r="K12" s="105">
        <v>2</v>
      </c>
      <c r="L12" s="142" t="s">
        <v>475</v>
      </c>
      <c r="M12" s="7"/>
      <c r="N12" s="7"/>
    </row>
    <row r="13" spans="1:14" s="48" customFormat="1" ht="150">
      <c r="A13" s="117">
        <v>5</v>
      </c>
      <c r="B13" s="15" t="s">
        <v>291</v>
      </c>
      <c r="C13" s="13" t="s">
        <v>286</v>
      </c>
      <c r="D13" s="43" t="s">
        <v>123</v>
      </c>
      <c r="E13" s="97"/>
      <c r="F13" s="13" t="s">
        <v>292</v>
      </c>
      <c r="G13" s="15" t="s">
        <v>214</v>
      </c>
      <c r="H13" s="15" t="s">
        <v>337</v>
      </c>
      <c r="I13" s="15" t="s">
        <v>338</v>
      </c>
      <c r="J13" s="15" t="s">
        <v>339</v>
      </c>
      <c r="K13" s="139"/>
      <c r="L13" s="140"/>
      <c r="M13" s="47"/>
      <c r="N13" s="47"/>
    </row>
    <row r="14" spans="1:14" s="6" customFormat="1" ht="100.5" customHeight="1">
      <c r="A14" s="117">
        <v>6</v>
      </c>
      <c r="B14" s="15" t="s">
        <v>222</v>
      </c>
      <c r="C14" s="13" t="s">
        <v>114</v>
      </c>
      <c r="D14" s="43" t="s">
        <v>171</v>
      </c>
      <c r="E14" s="98"/>
      <c r="F14" s="13" t="s">
        <v>266</v>
      </c>
      <c r="G14" s="15" t="s">
        <v>172</v>
      </c>
      <c r="H14" s="15" t="s">
        <v>340</v>
      </c>
      <c r="I14" s="15" t="s">
        <v>341</v>
      </c>
      <c r="J14" s="15" t="s">
        <v>342</v>
      </c>
      <c r="K14" s="106">
        <v>2</v>
      </c>
      <c r="L14" s="100" t="s">
        <v>466</v>
      </c>
      <c r="M14" s="7"/>
      <c r="N14" s="7"/>
    </row>
    <row r="15" spans="1:14" s="26" customFormat="1" ht="179.25" customHeight="1">
      <c r="A15" s="118">
        <v>7</v>
      </c>
      <c r="B15" s="18" t="s">
        <v>293</v>
      </c>
      <c r="C15" s="18" t="s">
        <v>100</v>
      </c>
      <c r="D15" s="43" t="s">
        <v>294</v>
      </c>
      <c r="E15" s="95"/>
      <c r="F15" s="18" t="s">
        <v>223</v>
      </c>
      <c r="G15" s="18" t="s">
        <v>224</v>
      </c>
      <c r="H15" s="18" t="s">
        <v>343</v>
      </c>
      <c r="I15" s="18" t="s">
        <v>344</v>
      </c>
      <c r="J15" s="18" t="s">
        <v>345</v>
      </c>
      <c r="K15" s="107">
        <v>2</v>
      </c>
      <c r="L15" s="100" t="s">
        <v>467</v>
      </c>
      <c r="M15" s="25"/>
      <c r="N15" s="25"/>
    </row>
    <row r="16" spans="1:14" ht="151.5" customHeight="1">
      <c r="A16" s="118">
        <v>8</v>
      </c>
      <c r="B16" s="18" t="s">
        <v>51</v>
      </c>
      <c r="C16" s="18" t="s">
        <v>100</v>
      </c>
      <c r="D16" s="34"/>
      <c r="E16" s="99"/>
      <c r="F16" s="18" t="s">
        <v>173</v>
      </c>
      <c r="G16" s="18" t="s">
        <v>132</v>
      </c>
      <c r="H16" s="23" t="s">
        <v>225</v>
      </c>
      <c r="I16" s="23" t="s">
        <v>226</v>
      </c>
      <c r="J16" s="23" t="s">
        <v>227</v>
      </c>
      <c r="K16" s="108">
        <v>2</v>
      </c>
      <c r="L16" s="142" t="s">
        <v>468</v>
      </c>
      <c r="M16" s="8"/>
      <c r="N16" s="8"/>
    </row>
    <row r="17" spans="1:255" ht="22.5" customHeight="1">
      <c r="A17" s="194" t="s">
        <v>75</v>
      </c>
      <c r="B17" s="195"/>
      <c r="C17" s="195"/>
      <c r="D17" s="195"/>
      <c r="E17" s="195"/>
      <c r="F17" s="195"/>
      <c r="G17" s="195"/>
      <c r="H17" s="195"/>
      <c r="I17" s="195"/>
      <c r="J17" s="195"/>
      <c r="K17" s="195"/>
      <c r="L17" s="196"/>
      <c r="M17" s="8"/>
      <c r="N17" s="8"/>
    </row>
    <row r="18" spans="1:255" ht="93.75" customHeight="1">
      <c r="A18" s="118">
        <v>9</v>
      </c>
      <c r="B18" s="19" t="s">
        <v>228</v>
      </c>
      <c r="C18" s="18" t="s">
        <v>100</v>
      </c>
      <c r="D18" s="13" t="s">
        <v>108</v>
      </c>
      <c r="E18" s="100" t="s">
        <v>38</v>
      </c>
      <c r="F18" s="23" t="s">
        <v>103</v>
      </c>
      <c r="G18" s="22" t="s">
        <v>105</v>
      </c>
      <c r="H18" s="23" t="s">
        <v>104</v>
      </c>
      <c r="I18" s="18" t="s">
        <v>106</v>
      </c>
      <c r="J18" s="18" t="s">
        <v>107</v>
      </c>
      <c r="K18" s="109">
        <v>2</v>
      </c>
      <c r="L18" s="146" t="s">
        <v>437</v>
      </c>
      <c r="M18" s="8"/>
      <c r="N18" s="8"/>
    </row>
    <row r="19" spans="1:255" s="40" customFormat="1" ht="210" customHeight="1">
      <c r="A19" s="119">
        <v>10</v>
      </c>
      <c r="B19" s="38" t="s">
        <v>295</v>
      </c>
      <c r="C19" s="18" t="s">
        <v>100</v>
      </c>
      <c r="D19" s="18" t="s">
        <v>229</v>
      </c>
      <c r="E19" s="96"/>
      <c r="F19" s="18" t="s">
        <v>296</v>
      </c>
      <c r="G19" s="18" t="s">
        <v>297</v>
      </c>
      <c r="H19" s="18" t="s">
        <v>346</v>
      </c>
      <c r="I19" s="18" t="s">
        <v>347</v>
      </c>
      <c r="J19" s="18" t="s">
        <v>348</v>
      </c>
      <c r="K19" s="106">
        <v>2</v>
      </c>
      <c r="L19" s="147" t="s">
        <v>425</v>
      </c>
      <c r="M19" s="46"/>
      <c r="N19" s="46"/>
    </row>
    <row r="20" spans="1:255" s="40" customFormat="1" ht="93.75">
      <c r="A20" s="119">
        <v>11</v>
      </c>
      <c r="B20" s="15" t="s">
        <v>298</v>
      </c>
      <c r="C20" s="13" t="s">
        <v>100</v>
      </c>
      <c r="D20" s="13" t="s">
        <v>299</v>
      </c>
      <c r="E20" s="96"/>
      <c r="F20" s="13" t="s">
        <v>300</v>
      </c>
      <c r="G20" s="13" t="s">
        <v>230</v>
      </c>
      <c r="H20" s="13" t="s">
        <v>349</v>
      </c>
      <c r="I20" s="13" t="s">
        <v>350</v>
      </c>
      <c r="J20" s="13" t="s">
        <v>351</v>
      </c>
      <c r="K20" s="106">
        <v>2</v>
      </c>
      <c r="L20" s="147" t="s">
        <v>425</v>
      </c>
      <c r="M20" s="46"/>
      <c r="N20" s="46"/>
    </row>
    <row r="21" spans="1:255" s="37" customFormat="1" ht="95.25" customHeight="1">
      <c r="A21" s="120">
        <v>12</v>
      </c>
      <c r="B21" s="18" t="s">
        <v>301</v>
      </c>
      <c r="C21" s="18" t="s">
        <v>259</v>
      </c>
      <c r="D21" s="33" t="s">
        <v>123</v>
      </c>
      <c r="E21" s="95"/>
      <c r="F21" s="18" t="s">
        <v>302</v>
      </c>
      <c r="G21" s="18" t="s">
        <v>303</v>
      </c>
      <c r="H21" s="18" t="s">
        <v>352</v>
      </c>
      <c r="I21" s="18" t="s">
        <v>353</v>
      </c>
      <c r="J21" s="18" t="s">
        <v>354</v>
      </c>
      <c r="K21" s="148"/>
      <c r="L21" s="149"/>
      <c r="M21" s="36"/>
      <c r="N21" s="36"/>
    </row>
    <row r="22" spans="1:255" ht="75">
      <c r="A22" s="118">
        <v>13</v>
      </c>
      <c r="B22" s="13" t="s">
        <v>304</v>
      </c>
      <c r="C22" s="18" t="s">
        <v>259</v>
      </c>
      <c r="D22" s="13" t="s">
        <v>109</v>
      </c>
      <c r="E22" s="100"/>
      <c r="F22" s="23" t="s">
        <v>305</v>
      </c>
      <c r="G22" s="13" t="s">
        <v>110</v>
      </c>
      <c r="H22" s="18" t="s">
        <v>355</v>
      </c>
      <c r="I22" s="18" t="s">
        <v>356</v>
      </c>
      <c r="J22" s="18" t="s">
        <v>357</v>
      </c>
      <c r="K22" s="148"/>
      <c r="L22" s="150"/>
      <c r="M22" s="8"/>
      <c r="N22" s="8"/>
    </row>
    <row r="23" spans="1:255" ht="93.75" customHeight="1">
      <c r="A23" s="118">
        <v>14</v>
      </c>
      <c r="B23" s="13" t="s">
        <v>306</v>
      </c>
      <c r="C23" s="18" t="s">
        <v>100</v>
      </c>
      <c r="D23" s="43" t="s">
        <v>307</v>
      </c>
      <c r="E23" s="100"/>
      <c r="F23" s="18" t="s">
        <v>308</v>
      </c>
      <c r="G23" s="18" t="s">
        <v>309</v>
      </c>
      <c r="H23" s="18" t="s">
        <v>358</v>
      </c>
      <c r="I23" s="18" t="s">
        <v>359</v>
      </c>
      <c r="J23" s="18" t="s">
        <v>360</v>
      </c>
      <c r="K23" s="107">
        <v>2</v>
      </c>
      <c r="L23" s="100" t="s">
        <v>438</v>
      </c>
      <c r="M23" s="8"/>
      <c r="N23" s="8"/>
    </row>
    <row r="24" spans="1:255" s="50" customFormat="1" ht="84" customHeight="1">
      <c r="A24" s="121">
        <v>15</v>
      </c>
      <c r="B24" s="15" t="s">
        <v>311</v>
      </c>
      <c r="C24" s="13" t="s">
        <v>100</v>
      </c>
      <c r="D24" s="43" t="s">
        <v>310</v>
      </c>
      <c r="E24" s="101"/>
      <c r="F24" s="13" t="s">
        <v>312</v>
      </c>
      <c r="G24" s="13" t="s">
        <v>231</v>
      </c>
      <c r="H24" s="13" t="s">
        <v>361</v>
      </c>
      <c r="I24" s="13" t="s">
        <v>362</v>
      </c>
      <c r="J24" s="13" t="s">
        <v>363</v>
      </c>
      <c r="K24" s="106">
        <v>2</v>
      </c>
      <c r="L24" s="100" t="s">
        <v>426</v>
      </c>
      <c r="M24" s="49"/>
      <c r="N24" s="49"/>
    </row>
    <row r="25" spans="1:255" s="50" customFormat="1" ht="118.5" customHeight="1">
      <c r="A25" s="121">
        <v>16</v>
      </c>
      <c r="B25" s="15" t="s">
        <v>280</v>
      </c>
      <c r="C25" s="13" t="s">
        <v>100</v>
      </c>
      <c r="D25" s="43" t="s">
        <v>313</v>
      </c>
      <c r="E25" s="101"/>
      <c r="F25" s="13" t="s">
        <v>314</v>
      </c>
      <c r="G25" s="13" t="s">
        <v>316</v>
      </c>
      <c r="H25" s="13" t="s">
        <v>315</v>
      </c>
      <c r="I25" s="13" t="s">
        <v>317</v>
      </c>
      <c r="J25" s="13" t="s">
        <v>318</v>
      </c>
      <c r="K25" s="106">
        <v>3</v>
      </c>
      <c r="L25" s="100" t="s">
        <v>416</v>
      </c>
      <c r="M25" s="49"/>
      <c r="N25" s="49"/>
    </row>
    <row r="26" spans="1:255" s="6" customFormat="1" ht="93.75">
      <c r="A26" s="118">
        <v>17</v>
      </c>
      <c r="B26" s="13" t="s">
        <v>175</v>
      </c>
      <c r="C26" s="13" t="s">
        <v>114</v>
      </c>
      <c r="D26" s="13" t="s">
        <v>279</v>
      </c>
      <c r="E26" s="100"/>
      <c r="F26" s="13" t="s">
        <v>176</v>
      </c>
      <c r="G26" s="13" t="s">
        <v>177</v>
      </c>
      <c r="H26" s="13" t="s">
        <v>178</v>
      </c>
      <c r="I26" s="13" t="s">
        <v>179</v>
      </c>
      <c r="J26" s="13" t="s">
        <v>180</v>
      </c>
      <c r="K26" s="107">
        <v>0</v>
      </c>
      <c r="L26" s="102" t="s">
        <v>439</v>
      </c>
    </row>
    <row r="27" spans="1:255" ht="18.75">
      <c r="A27" s="197" t="s">
        <v>4</v>
      </c>
      <c r="B27" s="198"/>
      <c r="C27" s="198"/>
      <c r="D27" s="198"/>
      <c r="E27" s="198"/>
      <c r="F27" s="198"/>
      <c r="G27" s="198"/>
      <c r="H27" s="198"/>
      <c r="I27" s="198"/>
      <c r="J27" s="198"/>
      <c r="K27" s="198"/>
      <c r="L27" s="199"/>
    </row>
    <row r="28" spans="1:255" s="40" customFormat="1" ht="94.5" customHeight="1">
      <c r="A28" s="122">
        <v>18</v>
      </c>
      <c r="B28" s="18" t="s">
        <v>253</v>
      </c>
      <c r="C28" s="18" t="s">
        <v>100</v>
      </c>
      <c r="D28" s="18" t="s">
        <v>111</v>
      </c>
      <c r="E28" s="135" t="s">
        <v>38</v>
      </c>
      <c r="F28" s="18" t="s">
        <v>232</v>
      </c>
      <c r="G28" s="18" t="s">
        <v>124</v>
      </c>
      <c r="H28" s="18" t="s">
        <v>364</v>
      </c>
      <c r="I28" s="18" t="s">
        <v>365</v>
      </c>
      <c r="J28" s="18" t="s">
        <v>366</v>
      </c>
      <c r="K28" s="107">
        <v>2</v>
      </c>
      <c r="L28" s="96" t="s">
        <v>469</v>
      </c>
    </row>
    <row r="29" spans="1:255" s="40" customFormat="1" ht="133.5" customHeight="1">
      <c r="A29" s="122">
        <v>19</v>
      </c>
      <c r="B29" s="18" t="s">
        <v>113</v>
      </c>
      <c r="C29" s="18" t="s">
        <v>114</v>
      </c>
      <c r="D29" s="18" t="s">
        <v>118</v>
      </c>
      <c r="E29" s="95"/>
      <c r="F29" s="18" t="s">
        <v>238</v>
      </c>
      <c r="G29" s="18" t="s">
        <v>126</v>
      </c>
      <c r="H29" s="18" t="s">
        <v>367</v>
      </c>
      <c r="I29" s="18" t="s">
        <v>368</v>
      </c>
      <c r="J29" s="18" t="s">
        <v>369</v>
      </c>
      <c r="K29" s="107">
        <v>2</v>
      </c>
      <c r="L29" s="96" t="s">
        <v>473</v>
      </c>
      <c r="M29" s="200"/>
      <c r="N29" s="200"/>
      <c r="O29" s="200"/>
      <c r="P29" s="200"/>
      <c r="Q29" s="200"/>
      <c r="R29" s="200"/>
      <c r="S29" s="200"/>
      <c r="T29" s="200"/>
      <c r="U29" s="200"/>
      <c r="V29" s="200"/>
      <c r="W29" s="201"/>
      <c r="X29" s="187"/>
      <c r="Y29" s="188"/>
      <c r="Z29" s="188"/>
      <c r="AA29" s="188"/>
      <c r="AB29" s="188"/>
      <c r="AC29" s="188"/>
      <c r="AD29" s="188"/>
      <c r="AE29" s="188"/>
      <c r="AF29" s="188"/>
      <c r="AG29" s="188"/>
      <c r="AH29" s="188"/>
      <c r="AI29" s="189"/>
      <c r="AJ29" s="187"/>
      <c r="AK29" s="188"/>
      <c r="AL29" s="188"/>
      <c r="AM29" s="188"/>
      <c r="AN29" s="188"/>
      <c r="AO29" s="188"/>
      <c r="AP29" s="188"/>
      <c r="AQ29" s="188"/>
      <c r="AR29" s="188"/>
      <c r="AS29" s="188"/>
      <c r="AT29" s="188"/>
      <c r="AU29" s="189"/>
      <c r="AV29" s="187"/>
      <c r="AW29" s="188"/>
      <c r="AX29" s="188"/>
      <c r="AY29" s="188"/>
      <c r="AZ29" s="188"/>
      <c r="BA29" s="188"/>
      <c r="BB29" s="188"/>
      <c r="BC29" s="188"/>
      <c r="BD29" s="188"/>
      <c r="BE29" s="188"/>
      <c r="BF29" s="188"/>
      <c r="BG29" s="189"/>
      <c r="BH29" s="187"/>
      <c r="BI29" s="188"/>
      <c r="BJ29" s="188"/>
      <c r="BK29" s="188"/>
      <c r="BL29" s="188"/>
      <c r="BM29" s="188"/>
      <c r="BN29" s="188"/>
      <c r="BO29" s="188"/>
      <c r="BP29" s="188"/>
      <c r="BQ29" s="188"/>
      <c r="BR29" s="188"/>
      <c r="BS29" s="189"/>
      <c r="BT29" s="187"/>
      <c r="BU29" s="188"/>
      <c r="BV29" s="188"/>
      <c r="BW29" s="188"/>
      <c r="BX29" s="188"/>
      <c r="BY29" s="188"/>
      <c r="BZ29" s="188"/>
      <c r="CA29" s="188"/>
      <c r="CB29" s="188"/>
      <c r="CC29" s="188"/>
      <c r="CD29" s="188"/>
      <c r="CE29" s="189"/>
      <c r="CF29" s="187"/>
      <c r="CG29" s="188"/>
      <c r="CH29" s="188"/>
      <c r="CI29" s="188"/>
      <c r="CJ29" s="188"/>
      <c r="CK29" s="188"/>
      <c r="CL29" s="188"/>
      <c r="CM29" s="188"/>
      <c r="CN29" s="188"/>
      <c r="CO29" s="188"/>
      <c r="CP29" s="188"/>
      <c r="CQ29" s="189"/>
      <c r="CR29" s="187"/>
      <c r="CS29" s="188"/>
      <c r="CT29" s="188"/>
      <c r="CU29" s="188"/>
      <c r="CV29" s="188"/>
      <c r="CW29" s="188"/>
      <c r="CX29" s="188"/>
      <c r="CY29" s="188"/>
      <c r="CZ29" s="188"/>
      <c r="DA29" s="188"/>
      <c r="DB29" s="188"/>
      <c r="DC29" s="189"/>
      <c r="DD29" s="187"/>
      <c r="DE29" s="188"/>
      <c r="DF29" s="188"/>
      <c r="DG29" s="188"/>
      <c r="DH29" s="188"/>
      <c r="DI29" s="188"/>
      <c r="DJ29" s="188"/>
      <c r="DK29" s="188"/>
      <c r="DL29" s="188"/>
      <c r="DM29" s="188"/>
      <c r="DN29" s="188"/>
      <c r="DO29" s="189"/>
      <c r="DP29" s="187"/>
      <c r="DQ29" s="188"/>
      <c r="DR29" s="188"/>
      <c r="DS29" s="188"/>
      <c r="DT29" s="188"/>
      <c r="DU29" s="188"/>
      <c r="DV29" s="188"/>
      <c r="DW29" s="188"/>
      <c r="DX29" s="188"/>
      <c r="DY29" s="188"/>
      <c r="DZ29" s="188"/>
      <c r="EA29" s="189"/>
      <c r="EB29" s="187"/>
      <c r="EC29" s="188"/>
      <c r="ED29" s="188"/>
      <c r="EE29" s="188"/>
      <c r="EF29" s="188"/>
      <c r="EG29" s="188"/>
      <c r="EH29" s="188"/>
      <c r="EI29" s="188"/>
      <c r="EJ29" s="188"/>
      <c r="EK29" s="188"/>
      <c r="EL29" s="188"/>
      <c r="EM29" s="189"/>
      <c r="EN29" s="187"/>
      <c r="EO29" s="188"/>
      <c r="EP29" s="188"/>
      <c r="EQ29" s="188"/>
      <c r="ER29" s="188"/>
      <c r="ES29" s="188"/>
      <c r="ET29" s="188"/>
      <c r="EU29" s="188"/>
      <c r="EV29" s="188"/>
      <c r="EW29" s="188"/>
      <c r="EX29" s="188"/>
      <c r="EY29" s="189"/>
      <c r="EZ29" s="187"/>
      <c r="FA29" s="188"/>
      <c r="FB29" s="188"/>
      <c r="FC29" s="188"/>
      <c r="FD29" s="188"/>
      <c r="FE29" s="188"/>
      <c r="FF29" s="188"/>
      <c r="FG29" s="188"/>
      <c r="FH29" s="188"/>
      <c r="FI29" s="188"/>
      <c r="FJ29" s="188"/>
      <c r="FK29" s="189"/>
      <c r="FL29" s="187"/>
      <c r="FM29" s="188"/>
      <c r="FN29" s="188"/>
      <c r="FO29" s="188"/>
      <c r="FP29" s="188"/>
      <c r="FQ29" s="188"/>
      <c r="FR29" s="188"/>
      <c r="FS29" s="188"/>
      <c r="FT29" s="188"/>
      <c r="FU29" s="188"/>
      <c r="FV29" s="188"/>
      <c r="FW29" s="189"/>
      <c r="FX29" s="187"/>
      <c r="FY29" s="188"/>
      <c r="FZ29" s="188"/>
      <c r="GA29" s="188"/>
      <c r="GB29" s="188"/>
      <c r="GC29" s="188"/>
      <c r="GD29" s="188"/>
      <c r="GE29" s="188"/>
      <c r="GF29" s="188"/>
      <c r="GG29" s="188"/>
      <c r="GH29" s="188"/>
      <c r="GI29" s="189"/>
      <c r="GJ29" s="187"/>
      <c r="GK29" s="188"/>
      <c r="GL29" s="188"/>
      <c r="GM29" s="188"/>
      <c r="GN29" s="188"/>
      <c r="GO29" s="188"/>
      <c r="GP29" s="188"/>
      <c r="GQ29" s="188"/>
      <c r="GR29" s="188"/>
      <c r="GS29" s="188"/>
      <c r="GT29" s="188"/>
      <c r="GU29" s="189"/>
      <c r="GV29" s="187"/>
      <c r="GW29" s="188"/>
      <c r="GX29" s="188"/>
      <c r="GY29" s="188"/>
      <c r="GZ29" s="188"/>
      <c r="HA29" s="188"/>
      <c r="HB29" s="188"/>
      <c r="HC29" s="188"/>
      <c r="HD29" s="188"/>
      <c r="HE29" s="188"/>
      <c r="HF29" s="188"/>
      <c r="HG29" s="189"/>
      <c r="HH29" s="187"/>
      <c r="HI29" s="188"/>
      <c r="HJ29" s="188"/>
      <c r="HK29" s="188"/>
      <c r="HL29" s="188"/>
      <c r="HM29" s="188"/>
      <c r="HN29" s="188"/>
      <c r="HO29" s="188"/>
      <c r="HP29" s="188"/>
      <c r="HQ29" s="188"/>
      <c r="HR29" s="188"/>
      <c r="HS29" s="189"/>
      <c r="HT29" s="187"/>
      <c r="HU29" s="188"/>
      <c r="HV29" s="188"/>
      <c r="HW29" s="188"/>
      <c r="HX29" s="188"/>
      <c r="HY29" s="188"/>
      <c r="HZ29" s="188"/>
      <c r="IA29" s="188"/>
      <c r="IB29" s="188"/>
      <c r="IC29" s="188"/>
      <c r="ID29" s="188"/>
      <c r="IE29" s="189"/>
      <c r="IF29" s="187"/>
      <c r="IG29" s="188"/>
      <c r="IH29" s="188"/>
      <c r="II29" s="188"/>
      <c r="IJ29" s="188"/>
      <c r="IK29" s="188"/>
      <c r="IL29" s="188"/>
      <c r="IM29" s="188"/>
      <c r="IN29" s="188"/>
      <c r="IO29" s="188"/>
      <c r="IP29" s="188"/>
      <c r="IQ29" s="189"/>
      <c r="IR29" s="187"/>
      <c r="IS29" s="188"/>
      <c r="IT29" s="188"/>
      <c r="IU29" s="188"/>
    </row>
    <row r="30" spans="1:255" s="40" customFormat="1" ht="131.25">
      <c r="A30" s="116">
        <v>20</v>
      </c>
      <c r="B30" s="13" t="s">
        <v>181</v>
      </c>
      <c r="C30" s="13" t="s">
        <v>114</v>
      </c>
      <c r="D30" s="13" t="s">
        <v>182</v>
      </c>
      <c r="E30" s="102"/>
      <c r="F30" s="13" t="s">
        <v>183</v>
      </c>
      <c r="G30" s="13" t="s">
        <v>184</v>
      </c>
      <c r="H30" s="13" t="s">
        <v>370</v>
      </c>
      <c r="I30" s="13" t="s">
        <v>371</v>
      </c>
      <c r="J30" s="13" t="s">
        <v>372</v>
      </c>
      <c r="K30" s="107">
        <v>2</v>
      </c>
      <c r="L30" s="96" t="s">
        <v>474</v>
      </c>
    </row>
    <row r="31" spans="1:255" s="40" customFormat="1" ht="112.5">
      <c r="A31" s="116">
        <v>21</v>
      </c>
      <c r="B31" s="13" t="s">
        <v>185</v>
      </c>
      <c r="C31" s="13" t="s">
        <v>114</v>
      </c>
      <c r="D31" s="13" t="s">
        <v>186</v>
      </c>
      <c r="E31" s="102"/>
      <c r="F31" s="13" t="s">
        <v>187</v>
      </c>
      <c r="G31" s="13" t="s">
        <v>188</v>
      </c>
      <c r="H31" s="13" t="s">
        <v>234</v>
      </c>
      <c r="I31" s="13" t="s">
        <v>189</v>
      </c>
      <c r="J31" s="13" t="s">
        <v>190</v>
      </c>
      <c r="K31" s="107">
        <v>1</v>
      </c>
      <c r="L31" s="96" t="s">
        <v>431</v>
      </c>
    </row>
    <row r="32" spans="1:255" s="42" customFormat="1" ht="132" hidden="1" customHeight="1">
      <c r="A32" s="123">
        <v>18</v>
      </c>
      <c r="B32" s="23" t="s">
        <v>235</v>
      </c>
      <c r="C32" s="18" t="s">
        <v>100</v>
      </c>
      <c r="D32" s="23" t="s">
        <v>236</v>
      </c>
      <c r="E32" s="41"/>
      <c r="F32" s="23" t="s">
        <v>130</v>
      </c>
      <c r="G32" s="23" t="s">
        <v>237</v>
      </c>
      <c r="H32" s="23" t="s">
        <v>115</v>
      </c>
      <c r="I32" s="23" t="s">
        <v>117</v>
      </c>
      <c r="J32" s="23" t="s">
        <v>116</v>
      </c>
      <c r="K32" s="81"/>
      <c r="L32" s="124"/>
    </row>
    <row r="33" spans="1:12" ht="18.75">
      <c r="A33" s="192" t="s">
        <v>76</v>
      </c>
      <c r="B33" s="193"/>
      <c r="C33" s="193"/>
      <c r="D33" s="193"/>
      <c r="E33" s="193"/>
      <c r="F33" s="193"/>
      <c r="G33" s="193"/>
      <c r="H33" s="56"/>
      <c r="I33" s="56"/>
      <c r="J33" s="56"/>
      <c r="K33" s="81"/>
      <c r="L33" s="125"/>
    </row>
    <row r="34" spans="1:12" s="40" customFormat="1" ht="93.75">
      <c r="A34" s="122">
        <v>22</v>
      </c>
      <c r="B34" s="23" t="s">
        <v>93</v>
      </c>
      <c r="C34" s="18" t="s">
        <v>100</v>
      </c>
      <c r="D34" s="123"/>
      <c r="E34" s="95"/>
      <c r="F34" s="18" t="s">
        <v>112</v>
      </c>
      <c r="G34" s="18" t="s">
        <v>233</v>
      </c>
      <c r="H34" s="18" t="s">
        <v>39</v>
      </c>
      <c r="I34" s="18" t="s">
        <v>373</v>
      </c>
      <c r="J34" s="18" t="s">
        <v>374</v>
      </c>
      <c r="K34" s="107">
        <v>1</v>
      </c>
      <c r="L34" s="96" t="s">
        <v>417</v>
      </c>
    </row>
    <row r="35" spans="1:12" s="6" customFormat="1" ht="79.5" customHeight="1">
      <c r="A35" s="118">
        <v>23</v>
      </c>
      <c r="B35" s="13" t="s">
        <v>56</v>
      </c>
      <c r="C35" s="18" t="s">
        <v>100</v>
      </c>
      <c r="D35" s="13" t="s">
        <v>174</v>
      </c>
      <c r="E35" s="102"/>
      <c r="F35" s="13" t="s">
        <v>58</v>
      </c>
      <c r="G35" s="13" t="s">
        <v>40</v>
      </c>
      <c r="H35" s="13" t="s">
        <v>319</v>
      </c>
      <c r="I35" s="13" t="s">
        <v>320</v>
      </c>
      <c r="J35" s="13" t="s">
        <v>321</v>
      </c>
      <c r="K35" s="107">
        <v>2</v>
      </c>
      <c r="L35" s="100" t="s">
        <v>440</v>
      </c>
    </row>
    <row r="36" spans="1:12" ht="18.75">
      <c r="A36" s="190" t="s">
        <v>5</v>
      </c>
      <c r="B36" s="191"/>
      <c r="C36" s="191"/>
      <c r="D36" s="191"/>
      <c r="E36" s="57"/>
      <c r="F36" s="57"/>
      <c r="G36" s="57"/>
      <c r="H36" s="57"/>
      <c r="I36" s="57"/>
      <c r="J36" s="57"/>
      <c r="K36" s="81"/>
      <c r="L36" s="126"/>
    </row>
    <row r="37" spans="1:12" ht="112.5">
      <c r="A37" s="116">
        <v>24</v>
      </c>
      <c r="B37" s="13" t="s">
        <v>127</v>
      </c>
      <c r="C37" s="18" t="s">
        <v>100</v>
      </c>
      <c r="D37" s="13"/>
      <c r="E37" s="100"/>
      <c r="F37" s="16" t="s">
        <v>57</v>
      </c>
      <c r="G37" s="16" t="s">
        <v>15</v>
      </c>
      <c r="H37" s="16" t="s">
        <v>119</v>
      </c>
      <c r="I37" s="16" t="s">
        <v>37</v>
      </c>
      <c r="J37" s="16" t="s">
        <v>19</v>
      </c>
      <c r="K37" s="107">
        <v>2</v>
      </c>
      <c r="L37" s="142" t="s">
        <v>427</v>
      </c>
    </row>
    <row r="38" spans="1:12" s="50" customFormat="1" ht="171.75" customHeight="1">
      <c r="A38" s="116">
        <v>25</v>
      </c>
      <c r="B38" s="13" t="s">
        <v>21</v>
      </c>
      <c r="C38" s="18" t="s">
        <v>100</v>
      </c>
      <c r="D38" s="12" t="s">
        <v>120</v>
      </c>
      <c r="E38" s="100" t="s">
        <v>38</v>
      </c>
      <c r="F38" s="13" t="s">
        <v>66</v>
      </c>
      <c r="G38" s="13" t="s">
        <v>239</v>
      </c>
      <c r="H38" s="13" t="s">
        <v>375</v>
      </c>
      <c r="I38" s="13" t="s">
        <v>376</v>
      </c>
      <c r="J38" s="13" t="s">
        <v>377</v>
      </c>
      <c r="K38" s="107">
        <v>2</v>
      </c>
      <c r="L38" s="143" t="s">
        <v>418</v>
      </c>
    </row>
    <row r="39" spans="1:12" s="35" customFormat="1" ht="18.75">
      <c r="A39" s="128" t="s">
        <v>20</v>
      </c>
      <c r="B39" s="51"/>
      <c r="C39" s="51"/>
      <c r="D39" s="51"/>
      <c r="E39" s="51"/>
      <c r="F39" s="51"/>
      <c r="G39" s="51"/>
      <c r="H39" s="51"/>
      <c r="I39" s="51"/>
      <c r="J39" s="51"/>
      <c r="K39" s="81"/>
      <c r="L39" s="129"/>
    </row>
    <row r="40" spans="1:12" s="35" customFormat="1" ht="129" customHeight="1">
      <c r="A40" s="39">
        <v>26</v>
      </c>
      <c r="B40" s="13" t="s">
        <v>215</v>
      </c>
      <c r="C40" s="18" t="s">
        <v>100</v>
      </c>
      <c r="D40" s="18"/>
      <c r="E40" s="96"/>
      <c r="F40" s="19" t="s">
        <v>211</v>
      </c>
      <c r="G40" s="19" t="s">
        <v>240</v>
      </c>
      <c r="H40" s="19" t="s">
        <v>378</v>
      </c>
      <c r="I40" s="19" t="s">
        <v>379</v>
      </c>
      <c r="J40" s="19" t="s">
        <v>380</v>
      </c>
      <c r="K40" s="107">
        <v>1</v>
      </c>
      <c r="L40" s="141" t="s">
        <v>419</v>
      </c>
    </row>
    <row r="41" spans="1:12" ht="75">
      <c r="A41" s="39">
        <v>27</v>
      </c>
      <c r="B41" s="18" t="s">
        <v>48</v>
      </c>
      <c r="C41" s="18" t="s">
        <v>100</v>
      </c>
      <c r="D41" s="18"/>
      <c r="E41" s="96"/>
      <c r="F41" s="23" t="s">
        <v>128</v>
      </c>
      <c r="G41" s="19" t="s">
        <v>241</v>
      </c>
      <c r="H41" s="18" t="s">
        <v>381</v>
      </c>
      <c r="I41" s="18" t="s">
        <v>382</v>
      </c>
      <c r="J41" s="18" t="s">
        <v>383</v>
      </c>
      <c r="K41" s="107">
        <v>2</v>
      </c>
      <c r="L41" s="159" t="s">
        <v>477</v>
      </c>
    </row>
    <row r="42" spans="1:12" ht="18.75">
      <c r="A42" s="190" t="s">
        <v>36</v>
      </c>
      <c r="B42" s="191"/>
      <c r="C42" s="191"/>
      <c r="D42" s="191"/>
      <c r="E42" s="113"/>
      <c r="F42" s="113"/>
      <c r="G42" s="113"/>
      <c r="H42" s="113"/>
      <c r="I42" s="113"/>
      <c r="J42" s="113"/>
      <c r="K42" s="81"/>
      <c r="L42" s="126"/>
    </row>
    <row r="43" spans="1:12" ht="79.5" customHeight="1">
      <c r="A43" s="39">
        <v>28</v>
      </c>
      <c r="B43" s="17" t="s">
        <v>18</v>
      </c>
      <c r="C43" s="18" t="s">
        <v>100</v>
      </c>
      <c r="D43" s="126"/>
      <c r="E43" s="127"/>
      <c r="F43" s="12" t="s">
        <v>242</v>
      </c>
      <c r="G43" s="12" t="s">
        <v>68</v>
      </c>
      <c r="H43" s="13" t="s">
        <v>384</v>
      </c>
      <c r="I43" s="13" t="s">
        <v>385</v>
      </c>
      <c r="J43" s="13" t="s">
        <v>386</v>
      </c>
      <c r="K43" s="107">
        <v>2</v>
      </c>
      <c r="L43" s="142" t="s">
        <v>432</v>
      </c>
    </row>
    <row r="44" spans="1:12" s="6" customFormat="1" ht="93.75">
      <c r="A44" s="39">
        <v>29</v>
      </c>
      <c r="B44" s="17" t="s">
        <v>49</v>
      </c>
      <c r="C44" s="18" t="s">
        <v>100</v>
      </c>
      <c r="D44" s="126"/>
      <c r="E44" s="127"/>
      <c r="F44" s="22" t="s">
        <v>52</v>
      </c>
      <c r="G44" s="22" t="s">
        <v>216</v>
      </c>
      <c r="H44" s="13" t="s">
        <v>396</v>
      </c>
      <c r="I44" s="13" t="s">
        <v>397</v>
      </c>
      <c r="J44" s="13" t="s">
        <v>395</v>
      </c>
      <c r="K44" s="107">
        <v>2</v>
      </c>
      <c r="L44" s="142" t="s">
        <v>470</v>
      </c>
    </row>
    <row r="45" spans="1:12" ht="115.5" customHeight="1">
      <c r="A45" s="39">
        <v>30</v>
      </c>
      <c r="B45" s="13" t="s">
        <v>129</v>
      </c>
      <c r="C45" s="18" t="s">
        <v>100</v>
      </c>
      <c r="D45" s="130"/>
      <c r="E45" s="102"/>
      <c r="F45" s="13" t="s">
        <v>54</v>
      </c>
      <c r="G45" s="22" t="s">
        <v>243</v>
      </c>
      <c r="H45" s="13" t="s">
        <v>387</v>
      </c>
      <c r="I45" s="13" t="s">
        <v>388</v>
      </c>
      <c r="J45" s="13" t="s">
        <v>389</v>
      </c>
      <c r="K45" s="107">
        <v>2</v>
      </c>
      <c r="L45" s="142" t="s">
        <v>472</v>
      </c>
    </row>
    <row r="46" spans="1:12" ht="99" customHeight="1">
      <c r="A46" s="39">
        <v>31</v>
      </c>
      <c r="B46" s="13" t="s">
        <v>16</v>
      </c>
      <c r="C46" s="18" t="s">
        <v>100</v>
      </c>
      <c r="D46" s="126"/>
      <c r="E46" s="127"/>
      <c r="F46" s="12" t="s">
        <v>121</v>
      </c>
      <c r="G46" s="22" t="s">
        <v>244</v>
      </c>
      <c r="H46" s="22" t="s">
        <v>59</v>
      </c>
      <c r="I46" s="22" t="s">
        <v>60</v>
      </c>
      <c r="J46" s="22" t="s">
        <v>61</v>
      </c>
      <c r="K46" s="107">
        <v>2</v>
      </c>
      <c r="L46" s="142" t="s">
        <v>471</v>
      </c>
    </row>
    <row r="47" spans="1:12" ht="91.5" customHeight="1">
      <c r="A47" s="39">
        <v>32</v>
      </c>
      <c r="B47" s="21" t="s">
        <v>55</v>
      </c>
      <c r="C47" s="18" t="s">
        <v>100</v>
      </c>
      <c r="D47" s="126"/>
      <c r="E47" s="127"/>
      <c r="F47" s="13" t="s">
        <v>50</v>
      </c>
      <c r="G47" s="12" t="s">
        <v>62</v>
      </c>
      <c r="H47" s="13" t="s">
        <v>390</v>
      </c>
      <c r="I47" s="13" t="s">
        <v>391</v>
      </c>
      <c r="J47" s="13" t="s">
        <v>392</v>
      </c>
      <c r="K47" s="107">
        <v>2</v>
      </c>
      <c r="L47" s="158" t="s">
        <v>476</v>
      </c>
    </row>
    <row r="48" spans="1:12" ht="18.75">
      <c r="A48" s="131"/>
      <c r="B48" s="75" t="s">
        <v>78</v>
      </c>
      <c r="C48" s="75"/>
      <c r="D48" s="75"/>
      <c r="E48" s="75"/>
      <c r="F48" s="58"/>
      <c r="G48" s="58"/>
      <c r="H48" s="58"/>
      <c r="I48" s="185" t="s">
        <v>80</v>
      </c>
      <c r="J48" s="185"/>
      <c r="K48" s="79">
        <f>K31+K30+K29+K34+K28+K26+K35+K25+K24+K23+K22+K21+K20+K19+K18+K16+K15+K14+K13+K12+K11+K10+K9</f>
        <v>38</v>
      </c>
      <c r="L48" s="9"/>
    </row>
    <row r="49" spans="1:12" ht="18.75">
      <c r="A49" s="131"/>
      <c r="B49" s="75" t="s">
        <v>79</v>
      </c>
      <c r="C49" s="75"/>
      <c r="D49" s="75"/>
      <c r="E49" s="75"/>
      <c r="F49" s="58"/>
      <c r="G49" s="58"/>
      <c r="H49" s="58"/>
      <c r="I49" s="185" t="s">
        <v>81</v>
      </c>
      <c r="J49" s="185"/>
      <c r="K49" s="79">
        <f>K47+K46+K45+K44+K43+K41+K40+K38+K37</f>
        <v>17</v>
      </c>
      <c r="L49" s="9"/>
    </row>
    <row r="50" spans="1:12" ht="23.25">
      <c r="B50" s="186" t="s">
        <v>72</v>
      </c>
      <c r="C50" s="186"/>
      <c r="D50" s="186"/>
      <c r="E50" s="186"/>
      <c r="F50" s="186"/>
      <c r="G50" s="186"/>
      <c r="H50" s="186"/>
      <c r="I50" s="186"/>
      <c r="J50" s="186"/>
      <c r="K50" s="132">
        <f>K49+K48</f>
        <v>55</v>
      </c>
    </row>
    <row r="57" spans="1:12" ht="21.75" customHeight="1"/>
  </sheetData>
  <sheetProtection password="EDD3" sheet="1" formatCells="0" formatColumns="0" formatRows="0" selectLockedCells="1"/>
  <mergeCells count="45">
    <mergeCell ref="A8:G8"/>
    <mergeCell ref="A1:L1"/>
    <mergeCell ref="A2:E2"/>
    <mergeCell ref="F2:G2"/>
    <mergeCell ref="H2:L2"/>
    <mergeCell ref="A3:L3"/>
    <mergeCell ref="A4:A5"/>
    <mergeCell ref="B4:B5"/>
    <mergeCell ref="C4:C5"/>
    <mergeCell ref="E4:E5"/>
    <mergeCell ref="F4:F5"/>
    <mergeCell ref="G4:G5"/>
    <mergeCell ref="H4:J4"/>
    <mergeCell ref="K4:K6"/>
    <mergeCell ref="L4:L6"/>
    <mergeCell ref="A7:L7"/>
    <mergeCell ref="CF29:CQ29"/>
    <mergeCell ref="A17:L17"/>
    <mergeCell ref="A27:L27"/>
    <mergeCell ref="M29:W29"/>
    <mergeCell ref="X29:AI29"/>
    <mergeCell ref="AJ29:AU29"/>
    <mergeCell ref="HH29:HS29"/>
    <mergeCell ref="HT29:IE29"/>
    <mergeCell ref="I48:J48"/>
    <mergeCell ref="IF29:IQ29"/>
    <mergeCell ref="IR29:IU29"/>
    <mergeCell ref="EB29:EM29"/>
    <mergeCell ref="EN29:EY29"/>
    <mergeCell ref="EZ29:FK29"/>
    <mergeCell ref="FL29:FW29"/>
    <mergeCell ref="FX29:GI29"/>
    <mergeCell ref="CR29:DC29"/>
    <mergeCell ref="DD29:DO29"/>
    <mergeCell ref="DP29:EA29"/>
    <mergeCell ref="AV29:BG29"/>
    <mergeCell ref="GV29:HG29"/>
    <mergeCell ref="GJ29:GU29"/>
    <mergeCell ref="I49:J49"/>
    <mergeCell ref="B50:J50"/>
    <mergeCell ref="BH29:BS29"/>
    <mergeCell ref="BT29:CE29"/>
    <mergeCell ref="A36:D36"/>
    <mergeCell ref="A42:D42"/>
    <mergeCell ref="A33:G33"/>
  </mergeCells>
  <pageMargins left="0.35433070866141736" right="0.31496062992125984" top="0.35433070866141736" bottom="0.35433070866141736" header="0.31496062992125984" footer="0.31496062992125984"/>
  <pageSetup paperSize="5" scale="50" orientation="landscape" verticalDpi="4294967293" r:id="rId1"/>
</worksheet>
</file>

<file path=xl/worksheets/sheet4.xml><?xml version="1.0" encoding="utf-8"?>
<worksheet xmlns="http://schemas.openxmlformats.org/spreadsheetml/2006/main" xmlns:r="http://schemas.openxmlformats.org/officeDocument/2006/relationships">
  <dimension ref="A1:H18"/>
  <sheetViews>
    <sheetView topLeftCell="A2" workbookViewId="0">
      <selection activeCell="F10" sqref="F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25" t="s">
        <v>265</v>
      </c>
      <c r="B1" s="225"/>
      <c r="C1" s="225"/>
      <c r="D1" s="225"/>
      <c r="E1" s="225"/>
      <c r="F1" s="225"/>
      <c r="G1" s="225"/>
      <c r="H1" s="225"/>
    </row>
    <row r="2" spans="1:8" s="83" customFormat="1" ht="12.75">
      <c r="A2" s="235" t="s">
        <v>281</v>
      </c>
      <c r="B2" s="235"/>
      <c r="C2" s="235"/>
      <c r="D2" s="236" t="s">
        <v>282</v>
      </c>
      <c r="E2" s="236"/>
      <c r="F2" s="223" t="s">
        <v>283</v>
      </c>
      <c r="G2" s="223"/>
      <c r="H2" s="223"/>
    </row>
    <row r="3" spans="1:8" ht="15" customHeight="1">
      <c r="A3" s="224" t="s">
        <v>73</v>
      </c>
      <c r="B3" s="224"/>
      <c r="C3" s="224"/>
      <c r="D3" s="224"/>
      <c r="E3" s="224"/>
      <c r="F3" s="224"/>
      <c r="G3" s="224"/>
      <c r="H3" s="224"/>
    </row>
    <row r="4" spans="1:8" s="1" customFormat="1" ht="43.5" customHeight="1">
      <c r="A4" s="24" t="s">
        <v>258</v>
      </c>
      <c r="B4" s="24" t="s">
        <v>64</v>
      </c>
      <c r="C4" s="24" t="s">
        <v>70</v>
      </c>
      <c r="D4" s="24" t="s">
        <v>65</v>
      </c>
      <c r="E4" s="24" t="s">
        <v>257</v>
      </c>
      <c r="F4" s="226" t="s">
        <v>256</v>
      </c>
      <c r="G4" s="227"/>
      <c r="H4" s="228"/>
    </row>
    <row r="5" spans="1:8" s="1" customFormat="1" ht="15.75">
      <c r="A5" s="229" t="s">
        <v>69</v>
      </c>
      <c r="B5" s="230"/>
      <c r="C5" s="230"/>
      <c r="D5" s="230"/>
      <c r="E5" s="230"/>
      <c r="F5" s="230"/>
      <c r="G5" s="230"/>
      <c r="H5" s="231"/>
    </row>
    <row r="6" spans="1:8" s="1" customFormat="1" ht="15" customHeight="1">
      <c r="A6" s="24">
        <v>1</v>
      </c>
      <c r="B6" s="27" t="s">
        <v>34</v>
      </c>
      <c r="C6" s="24">
        <v>14</v>
      </c>
      <c r="D6" s="24">
        <v>14</v>
      </c>
      <c r="E6" s="24">
        <v>11</v>
      </c>
      <c r="F6" s="232">
        <v>78.599999999999994</v>
      </c>
      <c r="G6" s="233"/>
      <c r="H6" s="234"/>
    </row>
    <row r="7" spans="1:8" s="1" customFormat="1">
      <c r="A7" s="24">
        <v>2</v>
      </c>
      <c r="B7" s="27" t="s">
        <v>63</v>
      </c>
      <c r="C7" s="24">
        <v>13</v>
      </c>
      <c r="D7" s="24">
        <v>13</v>
      </c>
      <c r="E7" s="24">
        <v>9</v>
      </c>
      <c r="F7" s="232">
        <v>69.2</v>
      </c>
      <c r="G7" s="233"/>
      <c r="H7" s="234"/>
    </row>
    <row r="8" spans="1:8" ht="15" customHeight="1">
      <c r="A8" s="241" t="s">
        <v>288</v>
      </c>
      <c r="B8" s="242"/>
      <c r="C8" s="242"/>
      <c r="D8" s="242"/>
      <c r="E8" s="242"/>
      <c r="F8" s="242"/>
      <c r="G8" s="242"/>
      <c r="H8" s="243"/>
    </row>
    <row r="9" spans="1:8" s="1" customFormat="1" ht="31.5" customHeight="1">
      <c r="A9" s="24"/>
      <c r="B9" s="24" t="s">
        <v>64</v>
      </c>
      <c r="C9" s="24" t="s">
        <v>65</v>
      </c>
      <c r="D9" s="24" t="s">
        <v>83</v>
      </c>
      <c r="E9" s="24" t="s">
        <v>84</v>
      </c>
      <c r="F9" s="24" t="s">
        <v>255</v>
      </c>
      <c r="G9" s="226" t="s">
        <v>3</v>
      </c>
      <c r="H9" s="228"/>
    </row>
    <row r="10" spans="1:8" s="1" customFormat="1">
      <c r="A10" s="24">
        <v>1</v>
      </c>
      <c r="B10" s="27" t="s">
        <v>34</v>
      </c>
      <c r="C10" s="24">
        <v>14</v>
      </c>
      <c r="D10" s="24">
        <f>'Org capacity'!E20</f>
        <v>12</v>
      </c>
      <c r="E10" s="30">
        <f>D10/C10*100</f>
        <v>85.714285714285708</v>
      </c>
      <c r="F10" s="111"/>
      <c r="G10" s="239"/>
      <c r="H10" s="240"/>
    </row>
    <row r="11" spans="1:8" s="1" customFormat="1">
      <c r="A11" s="24">
        <v>2</v>
      </c>
      <c r="B11" s="27" t="s">
        <v>63</v>
      </c>
      <c r="C11" s="24">
        <v>13</v>
      </c>
      <c r="D11" s="24">
        <f>'Finance '!G19</f>
        <v>11</v>
      </c>
      <c r="E11" s="30">
        <f>D11/C11*100</f>
        <v>84.615384615384613</v>
      </c>
      <c r="F11" s="111"/>
      <c r="G11" s="239"/>
      <c r="H11" s="240"/>
    </row>
    <row r="12" spans="1:8" ht="15" customHeight="1">
      <c r="A12" s="241" t="s">
        <v>285</v>
      </c>
      <c r="B12" s="242"/>
      <c r="C12" s="242"/>
      <c r="D12" s="242"/>
      <c r="E12" s="242"/>
      <c r="F12" s="242"/>
      <c r="G12" s="242"/>
      <c r="H12" s="243"/>
    </row>
    <row r="13" spans="1:8">
      <c r="A13" s="244" t="s">
        <v>85</v>
      </c>
      <c r="B13" s="245"/>
      <c r="C13" s="245"/>
      <c r="D13" s="245"/>
      <c r="E13" s="245"/>
      <c r="F13" s="245"/>
      <c r="G13" s="245"/>
      <c r="H13" s="246"/>
    </row>
    <row r="14" spans="1:8" ht="45">
      <c r="A14" s="72" t="s">
        <v>258</v>
      </c>
      <c r="B14" s="72" t="s">
        <v>64</v>
      </c>
      <c r="C14" s="72" t="s">
        <v>260</v>
      </c>
      <c r="D14" s="72" t="s">
        <v>65</v>
      </c>
      <c r="E14" s="72" t="s">
        <v>263</v>
      </c>
      <c r="F14" s="72" t="s">
        <v>261</v>
      </c>
      <c r="G14" s="72" t="s">
        <v>264</v>
      </c>
      <c r="H14" s="72" t="s">
        <v>262</v>
      </c>
    </row>
    <row r="15" spans="1:8" ht="15.75">
      <c r="A15" s="110">
        <v>1</v>
      </c>
      <c r="B15" s="73" t="s">
        <v>82</v>
      </c>
      <c r="C15" s="73">
        <v>18</v>
      </c>
      <c r="D15" s="73">
        <f>C15*3</f>
        <v>54</v>
      </c>
      <c r="E15" s="73">
        <f>D15*80/100</f>
        <v>43.2</v>
      </c>
      <c r="F15" s="80">
        <f>'Program Delivery'!K48</f>
        <v>38</v>
      </c>
      <c r="G15" s="74">
        <f>F15*80%</f>
        <v>30.400000000000002</v>
      </c>
      <c r="H15" s="82">
        <f>G15/E15*100</f>
        <v>70.370370370370367</v>
      </c>
    </row>
    <row r="16" spans="1:8" ht="15.75">
      <c r="A16" s="110">
        <v>2</v>
      </c>
      <c r="B16" s="73" t="s">
        <v>77</v>
      </c>
      <c r="C16" s="73">
        <v>9</v>
      </c>
      <c r="D16" s="73">
        <f>C16*3</f>
        <v>27</v>
      </c>
      <c r="E16" s="73">
        <f>D16*50/100</f>
        <v>13.5</v>
      </c>
      <c r="F16" s="80">
        <f>'Program Delivery'!K49</f>
        <v>17</v>
      </c>
      <c r="G16" s="74">
        <f>F16*50%</f>
        <v>8.5</v>
      </c>
      <c r="H16" s="82">
        <f>G16/E16*100</f>
        <v>62.962962962962962</v>
      </c>
    </row>
    <row r="17" spans="1:8" ht="15.75">
      <c r="A17" s="225" t="s">
        <v>72</v>
      </c>
      <c r="B17" s="225"/>
      <c r="C17" s="73">
        <f>SUM(C15:C16)</f>
        <v>27</v>
      </c>
      <c r="D17" s="73">
        <f>SUM(D15:D16)</f>
        <v>81</v>
      </c>
      <c r="E17" s="73">
        <f>SUM(E15:E16)</f>
        <v>56.7</v>
      </c>
      <c r="F17" s="73">
        <f>SUM(F15:F16)</f>
        <v>55</v>
      </c>
      <c r="G17" s="73">
        <f>SUM(G15:G16)</f>
        <v>38.900000000000006</v>
      </c>
      <c r="H17" s="82">
        <f>G17/E17*100</f>
        <v>68.606701940035279</v>
      </c>
    </row>
    <row r="18" spans="1:8" s="1" customFormat="1">
      <c r="A18" s="237" t="s">
        <v>329</v>
      </c>
      <c r="B18" s="237"/>
      <c r="C18" s="237"/>
      <c r="D18" s="238"/>
      <c r="E18" s="238"/>
      <c r="F18" s="238"/>
      <c r="G18" s="238"/>
      <c r="H18" s="238"/>
    </row>
  </sheetData>
  <sheetProtection password="EDD3" sheet="1" formatCells="0" formatColumns="0" formatRows="0" selectLockedCells="1"/>
  <mergeCells count="18">
    <mergeCell ref="A18:C18"/>
    <mergeCell ref="D18:H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6"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8"/>
  <sheetViews>
    <sheetView tabSelected="1"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50" t="s">
        <v>289</v>
      </c>
      <c r="B1" s="251"/>
      <c r="C1" s="251"/>
      <c r="D1" s="251"/>
      <c r="E1" s="251"/>
      <c r="F1" s="251"/>
      <c r="G1" s="251"/>
      <c r="H1" s="251"/>
    </row>
    <row r="2" spans="1:8" ht="15" customHeight="1">
      <c r="A2" s="258" t="s">
        <v>281</v>
      </c>
      <c r="B2" s="258"/>
      <c r="C2" s="258"/>
      <c r="D2" s="259" t="s">
        <v>282</v>
      </c>
      <c r="E2" s="259"/>
      <c r="F2" s="248" t="s">
        <v>283</v>
      </c>
      <c r="G2" s="249"/>
      <c r="H2" s="249"/>
    </row>
    <row r="3" spans="1:8" ht="20.25" customHeight="1">
      <c r="A3" s="254" t="s">
        <v>73</v>
      </c>
      <c r="B3" s="255"/>
      <c r="C3" s="255"/>
      <c r="D3" s="255"/>
      <c r="E3" s="255"/>
      <c r="F3" s="255"/>
      <c r="G3" s="255"/>
      <c r="H3" s="256"/>
    </row>
    <row r="4" spans="1:8" ht="30" customHeight="1">
      <c r="A4" s="24" t="s">
        <v>258</v>
      </c>
      <c r="B4" s="24" t="s">
        <v>64</v>
      </c>
      <c r="C4" s="24" t="s">
        <v>70</v>
      </c>
      <c r="D4" s="115" t="s">
        <v>65</v>
      </c>
      <c r="E4" s="24" t="s">
        <v>257</v>
      </c>
      <c r="F4" s="247" t="s">
        <v>256</v>
      </c>
      <c r="G4" s="247"/>
      <c r="H4" s="247"/>
    </row>
    <row r="5" spans="1:8" ht="15" customHeight="1">
      <c r="A5" s="257" t="s">
        <v>69</v>
      </c>
      <c r="B5" s="257"/>
      <c r="C5" s="257"/>
      <c r="D5" s="257"/>
      <c r="E5" s="257"/>
      <c r="F5" s="257"/>
      <c r="G5" s="257"/>
      <c r="H5" s="257"/>
    </row>
    <row r="6" spans="1:8" ht="15" customHeight="1">
      <c r="A6" s="24">
        <v>1</v>
      </c>
      <c r="B6" s="27" t="s">
        <v>34</v>
      </c>
      <c r="C6" s="24">
        <v>14</v>
      </c>
      <c r="D6" s="24">
        <v>14</v>
      </c>
      <c r="E6" s="24">
        <v>11</v>
      </c>
      <c r="F6" s="260" t="s">
        <v>327</v>
      </c>
      <c r="G6" s="260"/>
      <c r="H6" s="260"/>
    </row>
    <row r="7" spans="1:8">
      <c r="A7" s="24">
        <v>2</v>
      </c>
      <c r="B7" s="27" t="s">
        <v>63</v>
      </c>
      <c r="C7" s="24">
        <v>13</v>
      </c>
      <c r="D7" s="24">
        <v>13</v>
      </c>
      <c r="E7" s="24">
        <v>9</v>
      </c>
      <c r="F7" s="260" t="s">
        <v>328</v>
      </c>
      <c r="G7" s="260"/>
      <c r="H7" s="260"/>
    </row>
    <row r="8" spans="1:8" ht="15.75" customHeight="1">
      <c r="A8" s="224" t="s">
        <v>288</v>
      </c>
      <c r="B8" s="224"/>
      <c r="C8" s="224"/>
      <c r="D8" s="224"/>
      <c r="E8" s="224"/>
      <c r="F8" s="224"/>
      <c r="G8" s="224"/>
      <c r="H8" s="224"/>
    </row>
    <row r="9" spans="1:8" ht="30">
      <c r="A9" s="24"/>
      <c r="B9" s="24" t="s">
        <v>64</v>
      </c>
      <c r="C9" s="24" t="s">
        <v>65</v>
      </c>
      <c r="D9" s="24" t="s">
        <v>83</v>
      </c>
      <c r="E9" s="24" t="s">
        <v>84</v>
      </c>
      <c r="F9" s="24" t="s">
        <v>255</v>
      </c>
      <c r="G9" s="247" t="s">
        <v>3</v>
      </c>
      <c r="H9" s="247"/>
    </row>
    <row r="10" spans="1:8">
      <c r="A10" s="24">
        <v>1</v>
      </c>
      <c r="B10" s="27" t="s">
        <v>34</v>
      </c>
      <c r="C10" s="24">
        <v>14</v>
      </c>
      <c r="D10" s="24">
        <f>'Org capacity'!E20</f>
        <v>12</v>
      </c>
      <c r="E10" s="30">
        <f>D10/C10*100</f>
        <v>85.714285714285708</v>
      </c>
      <c r="F10" s="112"/>
      <c r="G10" s="252"/>
      <c r="H10" s="252"/>
    </row>
    <row r="11" spans="1:8">
      <c r="A11" s="24">
        <v>2</v>
      </c>
      <c r="B11" s="27" t="s">
        <v>63</v>
      </c>
      <c r="C11" s="24">
        <v>13</v>
      </c>
      <c r="D11" s="24">
        <f>'Finance '!G19</f>
        <v>11</v>
      </c>
      <c r="E11" s="30">
        <f>D11/C11*100</f>
        <v>84.615384615384613</v>
      </c>
      <c r="F11" s="112"/>
      <c r="G11" s="252"/>
      <c r="H11" s="252"/>
    </row>
    <row r="12" spans="1:8" ht="15" customHeight="1">
      <c r="A12" s="224" t="s">
        <v>285</v>
      </c>
      <c r="B12" s="224"/>
      <c r="C12" s="224"/>
      <c r="D12" s="224"/>
      <c r="E12" s="224"/>
      <c r="F12" s="224"/>
      <c r="G12" s="224"/>
      <c r="H12" s="224"/>
    </row>
    <row r="13" spans="1:8">
      <c r="A13" s="253" t="s">
        <v>85</v>
      </c>
      <c r="B13" s="253"/>
      <c r="C13" s="253"/>
      <c r="D13" s="253"/>
      <c r="E13" s="253"/>
      <c r="F13" s="253"/>
      <c r="G13" s="253"/>
      <c r="H13" s="253"/>
    </row>
    <row r="14" spans="1:8" ht="45">
      <c r="A14" s="72" t="s">
        <v>258</v>
      </c>
      <c r="B14" s="72" t="s">
        <v>64</v>
      </c>
      <c r="C14" s="72" t="s">
        <v>260</v>
      </c>
      <c r="D14" s="72" t="s">
        <v>65</v>
      </c>
      <c r="E14" s="72" t="s">
        <v>263</v>
      </c>
      <c r="F14" s="72" t="s">
        <v>261</v>
      </c>
      <c r="G14" s="72" t="s">
        <v>264</v>
      </c>
      <c r="H14" s="72" t="s">
        <v>262</v>
      </c>
    </row>
    <row r="15" spans="1:8" ht="15.75">
      <c r="A15" s="110">
        <v>1</v>
      </c>
      <c r="B15" s="73" t="s">
        <v>82</v>
      </c>
      <c r="C15" s="73">
        <v>20</v>
      </c>
      <c r="D15" s="73">
        <f>C15*3</f>
        <v>60</v>
      </c>
      <c r="E15" s="73">
        <f>D15*80/100</f>
        <v>48</v>
      </c>
      <c r="F15" s="80">
        <f>'Program Delivery'!K48</f>
        <v>38</v>
      </c>
      <c r="G15" s="74">
        <f>F15*80%</f>
        <v>30.400000000000002</v>
      </c>
      <c r="H15" s="82">
        <f>G15/E15*100</f>
        <v>63.333333333333343</v>
      </c>
    </row>
    <row r="16" spans="1:8" ht="15.75">
      <c r="A16" s="110">
        <v>2</v>
      </c>
      <c r="B16" s="73" t="s">
        <v>77</v>
      </c>
      <c r="C16" s="73">
        <v>9</v>
      </c>
      <c r="D16" s="73">
        <f>C16*3</f>
        <v>27</v>
      </c>
      <c r="E16" s="73">
        <f>D16*50/100</f>
        <v>13.5</v>
      </c>
      <c r="F16" s="80">
        <f>'Program Delivery'!K49</f>
        <v>17</v>
      </c>
      <c r="G16" s="74">
        <f>F16*50%</f>
        <v>8.5</v>
      </c>
      <c r="H16" s="82">
        <f>G16/E16*100</f>
        <v>62.962962962962962</v>
      </c>
    </row>
    <row r="17" spans="1:8" ht="15.75">
      <c r="A17" s="225" t="s">
        <v>72</v>
      </c>
      <c r="B17" s="225"/>
      <c r="C17" s="73">
        <f>SUM(C15:C16)</f>
        <v>29</v>
      </c>
      <c r="D17" s="73">
        <f>SUM(D15:D16)</f>
        <v>87</v>
      </c>
      <c r="E17" s="73">
        <f>SUM(E15:E16)</f>
        <v>61.5</v>
      </c>
      <c r="F17" s="73">
        <f>SUM(F15:F16)</f>
        <v>55</v>
      </c>
      <c r="G17" s="73">
        <f>SUM(G15:G16)</f>
        <v>38.900000000000006</v>
      </c>
      <c r="H17" s="82">
        <f>G17/E17*100</f>
        <v>63.252032520325209</v>
      </c>
    </row>
    <row r="18" spans="1:8">
      <c r="A18" s="237" t="s">
        <v>329</v>
      </c>
      <c r="B18" s="237"/>
      <c r="C18" s="237"/>
      <c r="D18" s="238"/>
      <c r="E18" s="238"/>
      <c r="F18" s="238"/>
      <c r="G18" s="238"/>
      <c r="H18" s="238"/>
    </row>
  </sheetData>
  <sheetProtection password="EDD3" sheet="1" formatCells="0" formatColumns="0" formatRows="0" selectLockedCells="1"/>
  <mergeCells count="18">
    <mergeCell ref="A1:H1"/>
    <mergeCell ref="G10:H10"/>
    <mergeCell ref="G11:H11"/>
    <mergeCell ref="A12:H12"/>
    <mergeCell ref="A13:H13"/>
    <mergeCell ref="A3:H3"/>
    <mergeCell ref="F4:H4"/>
    <mergeCell ref="A5:H5"/>
    <mergeCell ref="A2:C2"/>
    <mergeCell ref="D2:E2"/>
    <mergeCell ref="F6:H6"/>
    <mergeCell ref="F7:H7"/>
    <mergeCell ref="A8:H8"/>
    <mergeCell ref="G9:H9"/>
    <mergeCell ref="F2:H2"/>
    <mergeCell ref="A18:C18"/>
    <mergeCell ref="D18:H18"/>
    <mergeCell ref="A17:B17"/>
  </mergeCells>
  <conditionalFormatting sqref="F10">
    <cfRule type="cellIs" dxfId="5" priority="3" stopIfTrue="1" operator="greaterThan">
      <formula>69.99</formula>
    </cfRule>
  </conditionalFormatting>
  <conditionalFormatting sqref="F9">
    <cfRule type="cellIs" dxfId="4" priority="2" stopIfTrue="1" operator="greaterThan">
      <formula>69.99</formula>
    </cfRule>
  </conditionalFormatting>
  <conditionalFormatting sqref="F10:F11">
    <cfRule type="cellIs" dxfId="3" priority="1" stopIfTrue="1" operator="greaterThan">
      <formula>69.99</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dimension ref="A1:H18"/>
  <sheetViews>
    <sheetView topLeftCell="A5"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50" t="s">
        <v>398</v>
      </c>
      <c r="B1" s="251"/>
      <c r="C1" s="251"/>
      <c r="D1" s="251"/>
      <c r="E1" s="251"/>
      <c r="F1" s="251"/>
      <c r="G1" s="251"/>
      <c r="H1" s="251"/>
    </row>
    <row r="2" spans="1:8" ht="15" customHeight="1">
      <c r="A2" s="258" t="s">
        <v>281</v>
      </c>
      <c r="B2" s="258"/>
      <c r="C2" s="258"/>
      <c r="D2" s="259" t="s">
        <v>282</v>
      </c>
      <c r="E2" s="259"/>
      <c r="F2" s="248" t="s">
        <v>283</v>
      </c>
      <c r="G2" s="249"/>
      <c r="H2" s="249"/>
    </row>
    <row r="3" spans="1:8" ht="20.25" customHeight="1">
      <c r="A3" s="254" t="s">
        <v>73</v>
      </c>
      <c r="B3" s="255"/>
      <c r="C3" s="255"/>
      <c r="D3" s="255"/>
      <c r="E3" s="255"/>
      <c r="F3" s="255"/>
      <c r="G3" s="255"/>
      <c r="H3" s="256"/>
    </row>
    <row r="4" spans="1:8" ht="30" customHeight="1">
      <c r="A4" s="134" t="s">
        <v>258</v>
      </c>
      <c r="B4" s="134" t="s">
        <v>64</v>
      </c>
      <c r="C4" s="134" t="s">
        <v>70</v>
      </c>
      <c r="D4" s="115" t="s">
        <v>65</v>
      </c>
      <c r="E4" s="134" t="s">
        <v>257</v>
      </c>
      <c r="F4" s="247" t="s">
        <v>256</v>
      </c>
      <c r="G4" s="247"/>
      <c r="H4" s="247"/>
    </row>
    <row r="5" spans="1:8" ht="15" customHeight="1">
      <c r="A5" s="257" t="s">
        <v>69</v>
      </c>
      <c r="B5" s="257"/>
      <c r="C5" s="257"/>
      <c r="D5" s="257"/>
      <c r="E5" s="257"/>
      <c r="F5" s="257"/>
      <c r="G5" s="257"/>
      <c r="H5" s="257"/>
    </row>
    <row r="6" spans="1:8" ht="15" customHeight="1">
      <c r="A6" s="134">
        <v>1</v>
      </c>
      <c r="B6" s="27" t="s">
        <v>34</v>
      </c>
      <c r="C6" s="134">
        <v>14</v>
      </c>
      <c r="D6" s="134">
        <v>14</v>
      </c>
      <c r="E6" s="134">
        <v>11</v>
      </c>
      <c r="F6" s="260" t="s">
        <v>327</v>
      </c>
      <c r="G6" s="260"/>
      <c r="H6" s="260"/>
    </row>
    <row r="7" spans="1:8">
      <c r="A7" s="134">
        <v>2</v>
      </c>
      <c r="B7" s="27" t="s">
        <v>63</v>
      </c>
      <c r="C7" s="134">
        <v>13</v>
      </c>
      <c r="D7" s="134">
        <v>13</v>
      </c>
      <c r="E7" s="134">
        <v>9</v>
      </c>
      <c r="F7" s="260" t="s">
        <v>328</v>
      </c>
      <c r="G7" s="260"/>
      <c r="H7" s="260"/>
    </row>
    <row r="8" spans="1:8" ht="15.75" customHeight="1">
      <c r="A8" s="224" t="s">
        <v>288</v>
      </c>
      <c r="B8" s="224"/>
      <c r="C8" s="224"/>
      <c r="D8" s="224"/>
      <c r="E8" s="224"/>
      <c r="F8" s="224"/>
      <c r="G8" s="224"/>
      <c r="H8" s="224"/>
    </row>
    <row r="9" spans="1:8" ht="30">
      <c r="A9" s="134"/>
      <c r="B9" s="134" t="s">
        <v>64</v>
      </c>
      <c r="C9" s="134" t="s">
        <v>65</v>
      </c>
      <c r="D9" s="134" t="s">
        <v>83</v>
      </c>
      <c r="E9" s="134" t="s">
        <v>84</v>
      </c>
      <c r="F9" s="134" t="s">
        <v>255</v>
      </c>
      <c r="G9" s="247" t="s">
        <v>3</v>
      </c>
      <c r="H9" s="247"/>
    </row>
    <row r="10" spans="1:8">
      <c r="A10" s="134">
        <v>1</v>
      </c>
      <c r="B10" s="27" t="s">
        <v>34</v>
      </c>
      <c r="C10" s="134">
        <v>14</v>
      </c>
      <c r="D10" s="134">
        <f>'Org capacity'!E20</f>
        <v>12</v>
      </c>
      <c r="E10" s="30">
        <f>D10/C10*100</f>
        <v>85.714285714285708</v>
      </c>
      <c r="F10" s="112" t="s">
        <v>399</v>
      </c>
      <c r="G10" s="252"/>
      <c r="H10" s="252"/>
    </row>
    <row r="11" spans="1:8">
      <c r="A11" s="134">
        <v>2</v>
      </c>
      <c r="B11" s="27" t="s">
        <v>63</v>
      </c>
      <c r="C11" s="134">
        <v>13</v>
      </c>
      <c r="D11" s="134">
        <f>'Finance '!G19</f>
        <v>11</v>
      </c>
      <c r="E11" s="30">
        <f>D11/C11*100</f>
        <v>84.615384615384613</v>
      </c>
      <c r="F11" s="112"/>
      <c r="G11" s="252"/>
      <c r="H11" s="252"/>
    </row>
    <row r="12" spans="1:8" ht="15" customHeight="1">
      <c r="A12" s="224" t="s">
        <v>285</v>
      </c>
      <c r="B12" s="224"/>
      <c r="C12" s="224"/>
      <c r="D12" s="224"/>
      <c r="E12" s="224"/>
      <c r="F12" s="224"/>
      <c r="G12" s="224"/>
      <c r="H12" s="224"/>
    </row>
    <row r="13" spans="1:8">
      <c r="A13" s="253" t="s">
        <v>85</v>
      </c>
      <c r="B13" s="253"/>
      <c r="C13" s="253"/>
      <c r="D13" s="253"/>
      <c r="E13" s="253"/>
      <c r="F13" s="253"/>
      <c r="G13" s="253"/>
      <c r="H13" s="253"/>
    </row>
    <row r="14" spans="1:8" ht="45">
      <c r="A14" s="72" t="s">
        <v>258</v>
      </c>
      <c r="B14" s="72" t="s">
        <v>64</v>
      </c>
      <c r="C14" s="72" t="s">
        <v>260</v>
      </c>
      <c r="D14" s="72" t="s">
        <v>65</v>
      </c>
      <c r="E14" s="72" t="s">
        <v>263</v>
      </c>
      <c r="F14" s="72" t="s">
        <v>261</v>
      </c>
      <c r="G14" s="72" t="s">
        <v>264</v>
      </c>
      <c r="H14" s="72" t="s">
        <v>262</v>
      </c>
    </row>
    <row r="15" spans="1:8" ht="15.75">
      <c r="A15" s="133">
        <v>1</v>
      </c>
      <c r="B15" s="73" t="s">
        <v>82</v>
      </c>
      <c r="C15" s="73">
        <v>21</v>
      </c>
      <c r="D15" s="73">
        <f>C15*3</f>
        <v>63</v>
      </c>
      <c r="E15" s="73">
        <f>D15*80/100</f>
        <v>50.4</v>
      </c>
      <c r="F15" s="80">
        <f>'Program Delivery'!K48</f>
        <v>38</v>
      </c>
      <c r="G15" s="74">
        <f>F15*80%</f>
        <v>30.400000000000002</v>
      </c>
      <c r="H15" s="82">
        <f>G15/E15*100</f>
        <v>60.317460317460323</v>
      </c>
    </row>
    <row r="16" spans="1:8" ht="15.75">
      <c r="A16" s="133">
        <v>2</v>
      </c>
      <c r="B16" s="73" t="s">
        <v>77</v>
      </c>
      <c r="C16" s="73">
        <v>11</v>
      </c>
      <c r="D16" s="73">
        <f>C16*3</f>
        <v>33</v>
      </c>
      <c r="E16" s="73">
        <f>D16*50/100</f>
        <v>16.5</v>
      </c>
      <c r="F16" s="80">
        <f>'Program Delivery'!K49</f>
        <v>17</v>
      </c>
      <c r="G16" s="74">
        <f>F16*50%</f>
        <v>8.5</v>
      </c>
      <c r="H16" s="82">
        <f>G16/E16*100</f>
        <v>51.515151515151516</v>
      </c>
    </row>
    <row r="17" spans="1:8" ht="15.75">
      <c r="A17" s="225" t="s">
        <v>72</v>
      </c>
      <c r="B17" s="225"/>
      <c r="C17" s="73">
        <f>SUM(C15:C16)</f>
        <v>32</v>
      </c>
      <c r="D17" s="73">
        <f>SUM(D15:D16)</f>
        <v>96</v>
      </c>
      <c r="E17" s="73">
        <f>SUM(E15:E16)</f>
        <v>66.900000000000006</v>
      </c>
      <c r="F17" s="73">
        <f>SUM(F15:F16)</f>
        <v>55</v>
      </c>
      <c r="G17" s="73">
        <f>SUM(G15:G16)</f>
        <v>38.900000000000006</v>
      </c>
      <c r="H17" s="82">
        <f>G17/E17*100</f>
        <v>58.14648729446936</v>
      </c>
    </row>
    <row r="18" spans="1:8">
      <c r="A18" s="237" t="s">
        <v>329</v>
      </c>
      <c r="B18" s="237"/>
      <c r="C18" s="237"/>
      <c r="D18" s="238"/>
      <c r="E18" s="238"/>
      <c r="F18" s="238"/>
      <c r="G18" s="238"/>
      <c r="H18" s="238"/>
    </row>
  </sheetData>
  <sheetProtection password="EDD3" sheet="1" formatCells="0" formatColumns="0" formatRows="0" selectLockedCells="1"/>
  <mergeCells count="18">
    <mergeCell ref="A17:B17"/>
    <mergeCell ref="A18:C18"/>
    <mergeCell ref="D18:H18"/>
    <mergeCell ref="G9:H9"/>
    <mergeCell ref="G10:H10"/>
    <mergeCell ref="G11:H11"/>
    <mergeCell ref="A12:H12"/>
    <mergeCell ref="A13:H13"/>
    <mergeCell ref="F4:H4"/>
    <mergeCell ref="A5:H5"/>
    <mergeCell ref="F6:H6"/>
    <mergeCell ref="F7:H7"/>
    <mergeCell ref="A8:H8"/>
    <mergeCell ref="A1:H1"/>
    <mergeCell ref="A2:C2"/>
    <mergeCell ref="D2:E2"/>
    <mergeCell ref="F2:H2"/>
    <mergeCell ref="A3:H3"/>
  </mergeCells>
  <conditionalFormatting sqref="F10">
    <cfRule type="cellIs" dxfId="2" priority="3" stopIfTrue="1" operator="greaterThan">
      <formula>69.99</formula>
    </cfRule>
  </conditionalFormatting>
  <conditionalFormatting sqref="F9">
    <cfRule type="cellIs" dxfId="1" priority="2" stopIfTrue="1" operator="greaterThan">
      <formula>69.99</formula>
    </cfRule>
  </conditionalFormatting>
  <conditionalFormatting sqref="F10:F11">
    <cfRule type="cellIs" dxfId="0" priority="1" stopIfTrue="1" operator="greaterThan">
      <formula>69.99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Org capacity</vt:lpstr>
      <vt:lpstr>Finance </vt:lpstr>
      <vt:lpstr>Program Delivery</vt:lpstr>
      <vt:lpstr>Scoring sheet FSW-MSM</vt:lpstr>
      <vt:lpstr>Scoring sheet-IDU</vt:lpstr>
      <vt:lpstr>Scoring-CC-(IDU &amp; FSW or MSM)</vt:lpstr>
      <vt:lpstr>'Finance '!Print_Area</vt:lpstr>
      <vt:lpstr>'Org capacity'!Print_Area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2015-10-31T08:36:33Z</dcterms:modified>
</cp:coreProperties>
</file>